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39539CE-ED07-459C-9999-691067B86A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20" l="1"/>
  <c r="F22" i="20"/>
  <c r="E22" i="20"/>
  <c r="E23" i="20" s="1"/>
  <c r="D22" i="20"/>
  <c r="D23" i="20" s="1"/>
  <c r="F13" i="20"/>
  <c r="F14" i="20" s="1"/>
  <c r="E13" i="20"/>
  <c r="E14" i="20" s="1"/>
  <c r="D13" i="20"/>
  <c r="D14" i="20" s="1"/>
  <c r="L47" i="16" l="1"/>
  <c r="M47" i="16"/>
  <c r="N47" i="16"/>
  <c r="L27" i="16"/>
  <c r="M27" i="16"/>
  <c r="N27" i="16"/>
  <c r="L59" i="16"/>
  <c r="M59" i="16"/>
  <c r="N59" i="16"/>
  <c r="L83" i="16"/>
  <c r="M83" i="16"/>
  <c r="N83" i="16"/>
  <c r="L87" i="16"/>
  <c r="M87" i="16"/>
  <c r="N87" i="16"/>
  <c r="L76" i="16"/>
  <c r="M76" i="16"/>
  <c r="N76" i="16"/>
  <c r="N65" i="16"/>
  <c r="M65" i="16"/>
  <c r="L65" i="16"/>
  <c r="L42" i="16"/>
  <c r="M42" i="16"/>
  <c r="N42" i="16"/>
  <c r="L33" i="16"/>
  <c r="M33" i="16"/>
  <c r="N33" i="16"/>
  <c r="H8" i="15"/>
  <c r="I8" i="15"/>
  <c r="G8" i="15"/>
  <c r="L69" i="16"/>
  <c r="M69" i="16"/>
  <c r="N69" i="16"/>
  <c r="M62" i="16"/>
  <c r="N62" i="16"/>
  <c r="L62" i="16"/>
  <c r="L52" i="16"/>
  <c r="M52" i="16"/>
  <c r="N52" i="16"/>
  <c r="H11" i="15"/>
  <c r="I11" i="15"/>
  <c r="G11" i="15"/>
  <c r="L90" i="16"/>
  <c r="M90" i="16"/>
  <c r="N90" i="16"/>
  <c r="H12" i="15" l="1"/>
  <c r="L70" i="16"/>
  <c r="N70" i="16"/>
  <c r="M70" i="16"/>
  <c r="G12" i="15"/>
  <c r="I12" i="15"/>
  <c r="L19" i="16"/>
  <c r="M19" i="16"/>
  <c r="N19" i="16"/>
  <c r="N91" i="16"/>
  <c r="M91" i="16" l="1"/>
  <c r="L91" i="16"/>
  <c r="L23" i="16" l="1"/>
  <c r="L53" i="16" s="1"/>
  <c r="M23" i="16"/>
  <c r="N23" i="16"/>
  <c r="N53" i="16" l="1"/>
  <c r="N92" i="16" s="1"/>
  <c r="I5" i="12" s="1"/>
  <c r="M53" i="16"/>
  <c r="M92" i="16" s="1"/>
  <c r="D5" i="12" s="1"/>
  <c r="L92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<sst xmlns="http://schemas.openxmlformats.org/spreadsheetml/2006/main" count="536" uniqueCount="340">
  <si>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</si>
  <si>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</si>
  <si>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</si>
  <si>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</si>
  <si>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</si>
  <si>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</si>
  <si>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</si>
  <si>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</si>
  <si>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</si>
  <si>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</si>
  <si>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</si>
  <si>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</si>
  <si>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</si>
  <si>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</si>
  <si>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</si>
  <si>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</si>
  <si>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</si>
  <si>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</si>
  <si>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</si>
  <si>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</si>
  <si>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</si>
  <si>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</si>
  <si>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</si>
  <si>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</si>
  <si>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</si>
  <si>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</si>
  <si>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</si>
  <si>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</si>
  <si>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</si>
  <si>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</si>
  <si>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</si>
  <si>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</si>
  <si>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</si>
  <si>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</si>
  <si>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</si>
  <si>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</si>
  <si>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</si>
  <si>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</si>
  <si>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</si>
  <si>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</si>
  <si>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</si>
  <si>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</si>
  <si>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</si>
  <si>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>AMAP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</si>
  <si>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</si>
  <si>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</si>
  <si>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</si>
  <si>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</si>
  <si>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</si>
  <si>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</si>
  <si>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</si>
  <si>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</si>
  <si>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</si>
  <si>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</si>
  <si>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</si>
  <si>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</si>
  <si>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</si>
  <si>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</si>
  <si>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</si>
  <si>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</si>
  <si>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</si>
  <si>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</si>
  <si>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</si>
  <si>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</si>
  <si>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</si>
  <si>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</si>
  <si>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</si>
  <si>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</si>
  <si>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</si>
  <si>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</si>
  <si>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</si>
  <si>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</si>
  <si>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</si>
  <si>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</si>
  <si>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</si>
  <si>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</si>
  <si>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</si>
  <si>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</si>
  <si>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</si>
  <si>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</si>
  <si>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</si>
  <si>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</si>
  <si>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</si>
  <si>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</si>
  <si>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</si>
  <si>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</si>
  <si>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Modern for Animal Production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</si>
  <si>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</si>
  <si>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</si>
  <si>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</si>
  <si>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</si>
  <si>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</si>
  <si>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</si>
  <si>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</si>
  <si>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</si>
  <si>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</si>
  <si>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</si>
  <si>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</si>
  <si>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</si>
  <si>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</si>
  <si>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</si>
  <si>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</si>
  <si>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FIDI</t>
  </si>
  <si>
    <t>Iraqi Deposit Insurance Corporation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</si>
  <si>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</si>
  <si>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</si>
  <si>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</si>
  <si>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</si>
  <si>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</si>
  <si>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</si>
  <si>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</si>
  <si>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</si>
  <si>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</si>
  <si>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</si>
  <si>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</si>
  <si>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</si>
  <si>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</si>
  <si>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</si>
  <si>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IRMC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</si>
  <si>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</si>
  <si>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</si>
  <si>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</si>
  <si>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</si>
  <si>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</si>
  <si>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</si>
  <si>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</si>
  <si>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 xml:space="preserve">Mamoura Realestate </t>
  </si>
  <si>
    <t>SMRI</t>
  </si>
  <si>
    <t>Baghdad Hotel</t>
  </si>
  <si>
    <t>HBAG</t>
  </si>
  <si>
    <t>Middle East Bank</t>
  </si>
  <si>
    <t>BIME</t>
  </si>
  <si>
    <t>Al-Ataa Islamic Bank</t>
  </si>
  <si>
    <t>BLAD</t>
  </si>
  <si>
    <t>Sumer Commercial Bank</t>
  </si>
  <si>
    <t>BSUC</t>
  </si>
  <si>
    <t>World Islamic Bank for Investment</t>
  </si>
  <si>
    <t>BWOR</t>
  </si>
  <si>
    <t>Al-Hilal Industries</t>
  </si>
  <si>
    <t>IHLI</t>
  </si>
  <si>
    <t>BUOI</t>
  </si>
  <si>
    <t xml:space="preserve">Ready Made Clothes </t>
  </si>
  <si>
    <t>Investment Sector</t>
  </si>
  <si>
    <t xml:space="preserve">Rehab Karbalaa </t>
  </si>
  <si>
    <t>HKAR</t>
  </si>
  <si>
    <t>Modern Sewing</t>
  </si>
  <si>
    <t>IMOS</t>
  </si>
  <si>
    <t>Al -Khazer Construction Materials</t>
  </si>
  <si>
    <t>IKHC</t>
  </si>
  <si>
    <t>Asia Al Iraq Islamic Bank</t>
  </si>
  <si>
    <t>BAIB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</si>
  <si>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</si>
  <si>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</si>
  <si>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</si>
  <si>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</si>
  <si>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</si>
  <si>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</si>
  <si>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Agricultural Products Meat</t>
  </si>
  <si>
    <t>AIPM</t>
  </si>
  <si>
    <t>Trust International Islamic Bank</t>
  </si>
  <si>
    <t>BTRU</t>
  </si>
  <si>
    <t>United Bank</t>
  </si>
  <si>
    <t>BUND</t>
  </si>
  <si>
    <t>Baghdad -Iraq Transportation</t>
  </si>
  <si>
    <t>SBPT</t>
  </si>
  <si>
    <t>AL-Badia for General Trans</t>
  </si>
  <si>
    <t>SBAG</t>
  </si>
  <si>
    <t>Al-Khatam Telecom</t>
  </si>
  <si>
    <t>TZNI</t>
  </si>
  <si>
    <t>Iraqi Islamic Bank</t>
  </si>
  <si>
    <t>BIIB</t>
  </si>
  <si>
    <t>BINT</t>
  </si>
  <si>
    <t>International Islamic Bank</t>
  </si>
  <si>
    <t>NKUI</t>
  </si>
  <si>
    <t>Kurdistan Insurance</t>
  </si>
  <si>
    <t>National Chemical &amp;Plastic</t>
  </si>
  <si>
    <t>INCP</t>
  </si>
  <si>
    <t>Ameen Al-Iraq Islamic Bank</t>
  </si>
  <si>
    <t>BAME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</si>
  <si>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</si>
  <si>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</si>
  <si>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</si>
  <si>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</si>
  <si>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</si>
  <si>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</si>
  <si>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</si>
  <si>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</si>
  <si>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Al-Taif Islamic Bank</t>
  </si>
  <si>
    <t>BTIB</t>
  </si>
  <si>
    <t>Union Bank of Iraq</t>
  </si>
  <si>
    <t>National Islamic Bank</t>
  </si>
  <si>
    <t>BNAI</t>
  </si>
  <si>
    <t>Palestine Hotel</t>
  </si>
  <si>
    <t>HPAL</t>
  </si>
  <si>
    <t>BMFI</t>
  </si>
  <si>
    <t>Mosul Bank For Investment</t>
  </si>
  <si>
    <t>Al-Rajih Islamic Bank</t>
  </si>
  <si>
    <t>BRAJ</t>
  </si>
  <si>
    <t>Al Badia Insurance</t>
  </si>
  <si>
    <t>NBAD</t>
  </si>
  <si>
    <t>Hammurabi Commercial Bank</t>
  </si>
  <si>
    <t>BHAM</t>
  </si>
  <si>
    <t>Kirkuk producing constructional materials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</si>
  <si>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</si>
  <si>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</si>
  <si>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</si>
  <si>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</si>
  <si>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</si>
  <si>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</si>
  <si>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</si>
  <si>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</si>
  <si>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</si>
  <si>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</si>
  <si>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</si>
  <si>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</si>
  <si>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</si>
  <si>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</si>
  <si>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</si>
  <si>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</si>
  <si>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</si>
  <si>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</si>
  <si>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</si>
  <si>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Iraqi For Tufted Carpets</t>
  </si>
  <si>
    <t>IITC</t>
  </si>
  <si>
    <t>Asia Cell Telecommunication</t>
  </si>
  <si>
    <t>TASC</t>
  </si>
  <si>
    <t xml:space="preserve">Babil Animal &amp; Vegetable Production </t>
  </si>
  <si>
    <t>ABAP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</si>
  <si>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</si>
  <si>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</si>
  <si>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</si>
  <si>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</si>
  <si>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</si>
  <si>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</si>
  <si>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</si>
  <si>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</si>
  <si>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</si>
  <si>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</si>
  <si>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</si>
  <si>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</si>
  <si>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HNTI</t>
  </si>
  <si>
    <t>National for Tourist Investment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</si>
  <si>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</si>
  <si>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</si>
  <si>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</si>
  <si>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</si>
  <si>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</si>
  <si>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</si>
  <si>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</si>
  <si>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</si>
  <si>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</si>
  <si>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</si>
  <si>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</si>
  <si>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</si>
  <si>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</si>
  <si>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</si>
  <si>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</si>
  <si>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</si>
  <si>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 xml:space="preserve">   </t>
  </si>
  <si>
    <t>Dar Altheqa Insurance Company</t>
  </si>
  <si>
    <t>NDAR</t>
  </si>
  <si>
    <t>AL-Anssari Islamic Bank</t>
  </si>
  <si>
    <t>BANS</t>
  </si>
  <si>
    <t>Al-Sanam Islamic Bank</t>
  </si>
  <si>
    <t>BSAN</t>
  </si>
  <si>
    <t xml:space="preserve">Total </t>
  </si>
  <si>
    <t>Almaseer lnsurance Company</t>
  </si>
  <si>
    <t>NMAS</t>
  </si>
  <si>
    <t>Ibdaa Al-sharq Alwast General Contracting</t>
  </si>
  <si>
    <t>SIBD</t>
  </si>
  <si>
    <t>Mansour Hotel</t>
  </si>
  <si>
    <t>HMAN</t>
  </si>
  <si>
    <t>Total of  Insurance Sector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</si>
  <si>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</si>
  <si>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</si>
  <si>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</si>
  <si>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</si>
  <si>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</si>
  <si>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</si>
  <si>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</si>
  <si>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</si>
  <si>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</si>
  <si>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</si>
  <si>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</si>
  <si>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</si>
  <si>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</si>
  <si>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</si>
  <si>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</si>
  <si>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Ishtar Hotels</t>
  </si>
  <si>
    <t>HISH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</si>
  <si>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</si>
  <si>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</si>
  <si>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</si>
  <si>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</si>
  <si>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</si>
  <si>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</si>
  <si>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</si>
  <si>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</si>
  <si>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 xml:space="preserve">Gulf Insurance </t>
  </si>
  <si>
    <t>NGIR</t>
  </si>
  <si>
    <t>Total Of Industrial Sector</t>
  </si>
  <si>
    <t>Al-Hamraa for Insurance</t>
  </si>
  <si>
    <t>NHAM</t>
  </si>
  <si>
    <t>Cihan Bank for Islamic Investment&amp;Finance</t>
  </si>
  <si>
    <t>BCIH</t>
  </si>
  <si>
    <t>Asia Gate Insurance Company</t>
  </si>
  <si>
    <t>Shariq Insurance Company</t>
  </si>
  <si>
    <t>Batek Insurance Company</t>
  </si>
  <si>
    <t>NGAT</t>
  </si>
  <si>
    <t>NBAT</t>
  </si>
  <si>
    <t>NSHQ</t>
  </si>
  <si>
    <t>Commercial Islamic Bank of Iraq</t>
  </si>
  <si>
    <t>BCOI</t>
  </si>
  <si>
    <t>Total Of Banks Sector</t>
  </si>
  <si>
    <t>NSIA</t>
  </si>
  <si>
    <t>Asia Insurance Company</t>
  </si>
  <si>
    <t>Bulletin No (133)</t>
  </si>
  <si>
    <t>ISX Trading Indices of Thursday 30/7/2026</t>
  </si>
  <si>
    <t>Thursday 30/7/2026</t>
  </si>
  <si>
    <t>Iraq Stock Exchange not trading companies of Thursday 30/7/2026</t>
  </si>
  <si>
    <t xml:space="preserve">OTC Platform Trading Bulletin No (133) </t>
  </si>
  <si>
    <t xml:space="preserve">Undisclosed Platform Companies Bulletin No (133) </t>
  </si>
  <si>
    <t>Second Platform Market Bulletin No (133)</t>
  </si>
  <si>
    <t xml:space="preserve">Regular Market Bulletin No (133) </t>
  </si>
  <si>
    <t>Non Iraqis' Bulletin  Thursday  July  30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</si>
  <si>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</si>
  <si>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</si>
  <si>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</si>
  <si>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</si>
  <si>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</si>
  <si>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 xml:space="preserve">Commercial Bank of Iraq </t>
  </si>
  <si>
    <t>Bank Of Baghdad</t>
  </si>
  <si>
    <t>Iraqi Middle East Investment Bank</t>
  </si>
  <si>
    <t>Al-Mansour Bank</t>
  </si>
  <si>
    <t>Total Bank sector</t>
  </si>
  <si>
    <t>Non Iraqi Trading of Regular Market (Sell)</t>
  </si>
  <si>
    <t xml:space="preserve">National Bank Of Iraq </t>
  </si>
  <si>
    <t>Services Sector</t>
  </si>
  <si>
    <t>Blue Yam General Trading Company</t>
  </si>
  <si>
    <t>SYAM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</si>
</sst>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  <font>
      <b/>
      <sz val="14"/>
      <color theme="3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8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left" vertical="center"/>
    </xf>
    <xf numFmtId="0" fontId="8" fillId="3" borderId="52" xfId="0" applyFont="1" applyFill="1" applyBorder="1" applyAlignment="1">
      <alignment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80" fillId="0" borderId="132" xfId="0" applyFont="1" applyBorder="1"/>
    <xf numFmtId="0" fontId="84" fillId="0" borderId="0" xfId="0" applyFont="1" applyAlignment="1">
      <alignment horizontal="left" vertical="center"/>
    </xf>
    <xf numFmtId="1" fontId="84" fillId="0" borderId="0" xfId="1500" applyNumberFormat="1" applyFont="1" applyBorder="1" applyAlignment="1">
      <alignment horizontal="center" vertical="center"/>
    </xf>
    <xf numFmtId="167" fontId="84" fillId="0" borderId="0" xfId="1500" applyNumberFormat="1" applyFont="1" applyBorder="1" applyAlignment="1">
      <alignment vertical="center"/>
    </xf>
    <xf numFmtId="1" fontId="85" fillId="0" borderId="0" xfId="1500" applyNumberFormat="1" applyFont="1" applyAlignment="1">
      <alignment horizontal="center" vertical="center"/>
    </xf>
    <xf numFmtId="167" fontId="85" fillId="0" borderId="0" xfId="1500" applyNumberFormat="1" applyFont="1"/>
    <xf numFmtId="0" fontId="87" fillId="3" borderId="0" xfId="0" applyFont="1" applyFill="1" applyAlignment="1">
      <alignment vertical="center"/>
    </xf>
    <xf numFmtId="0" fontId="84" fillId="3" borderId="0" xfId="0" applyFont="1" applyFill="1" applyAlignment="1">
      <alignment vertical="center"/>
    </xf>
    <xf numFmtId="1" fontId="84" fillId="3" borderId="0" xfId="1500" applyNumberFormat="1" applyFont="1" applyFill="1" applyBorder="1" applyAlignment="1">
      <alignment horizontal="center" vertical="center"/>
    </xf>
    <xf numFmtId="167" fontId="85" fillId="3" borderId="0" xfId="1500" applyNumberFormat="1" applyFont="1" applyFill="1" applyBorder="1" applyAlignment="1">
      <alignment vertical="center"/>
    </xf>
    <xf numFmtId="167" fontId="85" fillId="0" borderId="0" xfId="1500" applyNumberFormat="1" applyFont="1" applyBorder="1" applyAlignment="1">
      <alignment vertical="center"/>
    </xf>
    <xf numFmtId="0" fontId="84" fillId="4" borderId="139" xfId="0" applyFont="1" applyFill="1" applyBorder="1" applyAlignment="1">
      <alignment vertical="center" wrapText="1"/>
    </xf>
    <xf numFmtId="1" fontId="84" fillId="4" borderId="139" xfId="1500" applyNumberFormat="1" applyFont="1" applyFill="1" applyBorder="1" applyAlignment="1">
      <alignment horizontal="center" vertical="center" wrapText="1"/>
    </xf>
    <xf numFmtId="167" fontId="84" fillId="60" borderId="139" xfId="1500" applyNumberFormat="1" applyFont="1" applyFill="1" applyBorder="1" applyAlignment="1">
      <alignment horizontal="center" vertical="center" wrapText="1"/>
    </xf>
    <xf numFmtId="167" fontId="80" fillId="0" borderId="0" xfId="1500" applyNumberFormat="1" applyFont="1"/>
    <xf numFmtId="167" fontId="84" fillId="0" borderId="131" xfId="1500" applyNumberFormat="1" applyFont="1" applyBorder="1" applyAlignment="1">
      <alignment vertical="center"/>
    </xf>
    <xf numFmtId="167" fontId="84" fillId="0" borderId="130" xfId="1500" applyNumberFormat="1" applyFont="1" applyBorder="1" applyAlignment="1">
      <alignment vertical="center"/>
    </xf>
    <xf numFmtId="167" fontId="80" fillId="0" borderId="132" xfId="1500" applyNumberFormat="1" applyFont="1" applyBorder="1"/>
    <xf numFmtId="167" fontId="79" fillId="0" borderId="0" xfId="1500" applyNumberFormat="1" applyFont="1"/>
    <xf numFmtId="2" fontId="5" fillId="0" borderId="1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5" fillId="0" borderId="14" xfId="0" applyNumberFormat="1" applyFont="1" applyBorder="1" applyAlignment="1">
      <alignment horizontal="left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left" vertical="center"/>
    </xf>
    <xf numFmtId="167" fontId="84" fillId="0" borderId="132" xfId="1500" applyNumberFormat="1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8" fillId="0" borderId="126" xfId="0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1143000</xdr:colOff>
      <xdr:row>0</xdr:row>
      <xdr:rowOff>0</xdr:rowOff>
    </xdr:from>
    <xdr:to>
      <xdr:col>13</xdr:col>
      <xdr:colOff>2419352</xdr:colOff>
      <xdr:row>3</xdr:row>
      <xdr:rowOff>136618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F5EF28-E2A9-48EB-AB99-F2032FB05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276352" cy="1184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314325</xdr:colOff>
      <xdr:row>15</xdr:row>
      <xdr:rowOff>28575</xdr:rowOff>
    </xdr:from>
    <xdr:to>
      <xdr:col>7</xdr:col>
      <xdr:colOff>19050</xdr:colOff>
      <xdr:row>24</xdr:row>
      <xdr:rowOff>609600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F4126D-6645-8867-9249-F7D306F66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4325" y="4714875"/>
          <a:ext cx="6096000" cy="350520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2476500</xdr:colOff>
      <xdr:row>14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50822D6-707E-893A-4FF0-FDB2CD2169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991600" y="1857375"/>
          <a:ext cx="3314700" cy="2543175"/>
        </a:xfrm>
        <a:prstGeom prst="rect">
          <a:avLst/>
        </a:prstGeom>
      </xdr:spPr>
    </xdr:pic>
    <xdr:clientData/>
  </xdr:twoCellAnchor>
  <xdr:twoCellAnchor editAs="oneCell">
    <xdr:from>
      <xdr:col>7</xdr:col>
      <xdr:colOff>38099</xdr:colOff>
      <xdr:row>15</xdr:row>
      <xdr:rowOff>28575</xdr:rowOff>
    </xdr:from>
    <xdr:to>
      <xdr:col>13</xdr:col>
      <xdr:colOff>2486025</xdr:colOff>
      <xdr:row>24</xdr:row>
      <xdr:rowOff>609600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70A0695-91E9-3993-7B75-D20CF7D5F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29374" y="4714875"/>
          <a:ext cx="5886451" cy="3505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299416</xdr:colOff>
      <xdr:row>0</xdr:row>
      <xdr:rowOff>133350</xdr:rowOff>
    </xdr:from>
    <xdr:to>
      <xdr:col>10</xdr:col>
      <xdr:colOff>1382367</xdr:colOff>
      <xdr:row>2</xdr:row>
      <xdr:rowOff>403806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9EA93E-D4BD-4F4E-9FE0-9C5845C8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62541" y="133350"/>
          <a:ext cx="1082951" cy="1032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5</xdr:col>
      <xdr:colOff>1267239</xdr:colOff>
      <xdr:row>28</xdr:row>
      <xdr:rowOff>306456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56678-5640-EBFA-9ECB-2E8986294C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5"/>
          <a:ext cx="4845326" cy="2824369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20</xdr:row>
      <xdr:rowOff>0</xdr:rowOff>
    </xdr:from>
    <xdr:to>
      <xdr:col>10</xdr:col>
      <xdr:colOff>1432892</xdr:colOff>
      <xdr:row>28</xdr:row>
      <xdr:rowOff>306456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4ECFF-676B-A08E-177F-5C5CFC1B8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10" y="5888935"/>
          <a:ext cx="5010978" cy="28243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1107090</xdr:colOff>
      <xdr:row>0</xdr:row>
      <xdr:rowOff>30629</xdr:rowOff>
    </xdr:from>
    <xdr:to>
      <xdr:col>13</xdr:col>
      <xdr:colOff>1514734</xdr:colOff>
      <xdr:row>0</xdr:row>
      <xdr:rowOff>483577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443122-07DD-4F83-9B38-4BA95D84E5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83782" y="30629"/>
          <a:ext cx="407644" cy="452948"/>
        </a:xfrm>
        <a:prstGeom prst="rect">
          <a:avLst/>
        </a:prstGeom>
      </xdr:spPr>
    </xdr:pic>
    <xdr:clientData/>
  </xdr:twoCellAnchor>
  <xdr:twoCellAnchor editAs="oneCell">
    <xdr:from>
      <xdr:col>13</xdr:col>
      <xdr:colOff>1297781</xdr:colOff>
      <xdr:row>70</xdr:row>
      <xdr:rowOff>28256</xdr:rowOff>
    </xdr:from>
    <xdr:to>
      <xdr:col>13</xdr:col>
      <xdr:colOff>1522971</xdr:colOff>
      <xdr:row>70</xdr:row>
      <xdr:rowOff>263769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88F9F85-D28A-4897-962B-59EDD02A5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74473" y="13407218"/>
          <a:ext cx="225190" cy="235513"/>
        </a:xfrm>
        <a:prstGeom prst="rect">
          <a:avLst/>
        </a:prstGeom>
      </xdr:spPr>
    </xdr:pic>
    <xdr:clientData/>
  </xdr:twoCellAnchor>
  <xdr:twoCellAnchor editAs="oneCell">
    <xdr:from>
      <xdr:col>13</xdr:col>
      <xdr:colOff>1099040</xdr:colOff>
      <xdr:row>53</xdr:row>
      <xdr:rowOff>23546</xdr:rowOff>
    </xdr:from>
    <xdr:to>
      <xdr:col>13</xdr:col>
      <xdr:colOff>1497014</xdr:colOff>
      <xdr:row>53</xdr:row>
      <xdr:rowOff>455193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9F88107-61BB-4A8B-A742-46BD31338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75732" y="8867142"/>
          <a:ext cx="397974" cy="431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1023631</xdr:colOff>
      <xdr:row>0</xdr:row>
      <xdr:rowOff>0</xdr:rowOff>
    </xdr:from>
    <xdr:to>
      <xdr:col>6</xdr:col>
      <xdr:colOff>0</xdr:colOff>
      <xdr:row>4</xdr:row>
      <xdr:rowOff>190500</xdr:rowOff>
    </xdr:to>
    <xdr:pic>
      <xdr:nvPicPr>
        <xdr:cNvPr id="2" name="Picture 1" descr="173900_logo_final">
          <a:extLst>
            <a:ext uri="{FF2B5EF4-FFF2-40B4-BE49-F238E27FC236}">
              <a16:creationId xmlns:a16="http://schemas.microsoft.com/office/drawing/2014/main" id="{ECD3AEBF-FD7B-4183-9003-BA29CB4E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20479" y="0"/>
          <a:ext cx="1444586" cy="11181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785812</xdr:colOff>
      <xdr:row>0</xdr:row>
      <xdr:rowOff>1</xdr:rowOff>
    </xdr:from>
    <xdr:to>
      <xdr:col>8</xdr:col>
      <xdr:colOff>1536925</xdr:colOff>
      <xdr:row>3</xdr:row>
      <xdr:rowOff>118789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053A8D9-AB3C-2C80-54EC-6AF58069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0562" y="1"/>
          <a:ext cx="751113" cy="64266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1119188</xdr:colOff>
      <xdr:row>0</xdr:row>
      <xdr:rowOff>0</xdr:rowOff>
    </xdr:from>
    <xdr:to>
      <xdr:col>5</xdr:col>
      <xdr:colOff>2153709</xdr:colOff>
      <xdr:row>2</xdr:row>
      <xdr:rowOff>351190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737EAF9-837C-4330-9799-E022B628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6688" y="0"/>
          <a:ext cx="1034521" cy="10496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topLeftCell="A4" zoomScaleNormal="100" workbookViewId="0">
      <selection activeCell="N5" sqref="N5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70" t="s">
        <v>0</v>
      </c>
      <c r="C1" s="171"/>
      <c r="D1" s="172"/>
      <c r="E1" s="173"/>
      <c r="F1" s="174"/>
      <c r="G1" s="174"/>
      <c r="H1" s="174"/>
      <c r="I1" s="174"/>
      <c r="J1" s="174"/>
      <c r="K1" s="175"/>
      <c r="L1" s="19"/>
      <c r="M1" s="19"/>
      <c r="N1" s="19"/>
    </row>
    <row r="2" spans="2:16" ht="30" customHeight="1">
      <c r="B2" s="183" t="s">
        <v>316</v>
      </c>
      <c r="C2" s="184"/>
      <c r="D2" s="185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76" t="s">
        <v>317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8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79" t="s">
        <v>62</v>
      </c>
      <c r="C5" s="180"/>
      <c r="D5" s="181">
        <f>'Bullient '!M92+OTC!H12</f>
        <v>394434060</v>
      </c>
      <c r="E5" s="182"/>
      <c r="F5" s="23"/>
      <c r="G5" s="179" t="s">
        <v>63</v>
      </c>
      <c r="H5" s="180"/>
      <c r="I5" s="181">
        <f>'Bullient '!N92+OTC!I12</f>
        <v>602670460.32000005</v>
      </c>
      <c r="J5" s="182"/>
      <c r="K5" s="24"/>
      <c r="L5" s="179" t="s">
        <v>8</v>
      </c>
      <c r="M5" s="180"/>
      <c r="N5" s="25">
        <f>'Bullient '!L92+OTC!G12</f>
        <v>887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64"/>
      <c r="L6" s="165"/>
      <c r="M6" s="166"/>
      <c r="N6" s="28"/>
    </row>
    <row r="7" spans="2:16" ht="24.95" customHeight="1">
      <c r="B7" s="167" t="s">
        <v>1</v>
      </c>
      <c r="C7" s="168"/>
      <c r="D7" s="169"/>
      <c r="E7" s="29">
        <v>1041.07</v>
      </c>
      <c r="F7" s="30"/>
      <c r="G7" s="167" t="s">
        <v>5</v>
      </c>
      <c r="H7" s="168"/>
      <c r="I7" s="169"/>
      <c r="J7" s="29">
        <v>1267.67</v>
      </c>
      <c r="K7" s="163"/>
      <c r="L7" s="158"/>
      <c r="M7" s="159"/>
      <c r="N7" s="18"/>
    </row>
    <row r="8" spans="2:16" ht="24.95" customHeight="1">
      <c r="B8" s="167" t="s">
        <v>2</v>
      </c>
      <c r="C8" s="168"/>
      <c r="D8" s="169"/>
      <c r="E8" s="29">
        <v>1040.75</v>
      </c>
      <c r="F8" s="31"/>
      <c r="G8" s="167" t="s">
        <v>6</v>
      </c>
      <c r="H8" s="168"/>
      <c r="I8" s="169"/>
      <c r="J8" s="29">
        <v>1274.77</v>
      </c>
      <c r="K8" s="163"/>
      <c r="L8" s="158"/>
      <c r="M8" s="159"/>
      <c r="N8" s="18"/>
    </row>
    <row r="9" spans="2:16" ht="24.95" customHeight="1">
      <c r="B9" s="160" t="s">
        <v>3</v>
      </c>
      <c r="C9" s="161"/>
      <c r="D9" s="162"/>
      <c r="E9" s="123">
        <f>((E7/E8)-1)*100</f>
        <v>3.0747057410507317E-2</v>
      </c>
      <c r="F9" s="31"/>
      <c r="G9" s="160" t="s">
        <v>3</v>
      </c>
      <c r="H9" s="161"/>
      <c r="I9" s="162"/>
      <c r="J9" s="118">
        <f>((J7/J8)-1)*100</f>
        <v>-0.55696321689402417</v>
      </c>
      <c r="K9" s="163"/>
      <c r="L9" s="158"/>
      <c r="M9" s="159"/>
      <c r="N9" s="18"/>
    </row>
    <row r="10" spans="2:16" ht="24.95" customHeight="1">
      <c r="B10" s="160" t="s">
        <v>4</v>
      </c>
      <c r="C10" s="161"/>
      <c r="D10" s="162"/>
      <c r="E10" s="123">
        <f>E7-E8</f>
        <v>0.31999999999993634</v>
      </c>
      <c r="F10" s="21"/>
      <c r="G10" s="160" t="s">
        <v>4</v>
      </c>
      <c r="H10" s="161"/>
      <c r="I10" s="162"/>
      <c r="J10" s="118">
        <f>J7-J8</f>
        <v>-7.0999999999999091</v>
      </c>
      <c r="K10" s="163"/>
      <c r="L10" s="158"/>
      <c r="M10" s="159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57"/>
      <c r="L11" s="158"/>
      <c r="M11" s="159"/>
      <c r="N11" s="18"/>
    </row>
    <row r="12" spans="2:16" ht="24.95" customHeight="1">
      <c r="B12" s="37" t="s">
        <v>9</v>
      </c>
      <c r="C12" s="38">
        <v>103</v>
      </c>
      <c r="D12" s="39" t="s">
        <v>64</v>
      </c>
      <c r="E12" s="38">
        <v>22</v>
      </c>
      <c r="F12" s="21"/>
      <c r="G12" s="40" t="s">
        <v>69</v>
      </c>
      <c r="H12" s="38">
        <v>35</v>
      </c>
      <c r="I12" s="39" t="s">
        <v>64</v>
      </c>
      <c r="J12" s="38">
        <v>20</v>
      </c>
      <c r="K12" s="163"/>
      <c r="L12" s="158"/>
      <c r="M12" s="159"/>
      <c r="N12" s="18"/>
      <c r="O12" s="1" t="s">
        <v>258</v>
      </c>
      <c r="P12" s="32"/>
    </row>
    <row r="13" spans="2:16" ht="24.95" customHeight="1">
      <c r="B13" s="37" t="s">
        <v>68</v>
      </c>
      <c r="C13" s="38">
        <v>52</v>
      </c>
      <c r="D13" s="39" t="s">
        <v>64</v>
      </c>
      <c r="E13" s="38">
        <v>2</v>
      </c>
      <c r="F13" s="30"/>
      <c r="G13" s="189" t="s">
        <v>66</v>
      </c>
      <c r="H13" s="190"/>
      <c r="I13" s="191"/>
      <c r="J13" s="38">
        <v>16</v>
      </c>
      <c r="K13" s="163"/>
      <c r="L13" s="158"/>
      <c r="M13" s="159"/>
      <c r="N13" s="18"/>
      <c r="O13" s="32"/>
      <c r="P13" s="32"/>
    </row>
    <row r="14" spans="2:16" ht="24.95" customHeight="1">
      <c r="B14" s="160" t="s">
        <v>81</v>
      </c>
      <c r="C14" s="161" t="s">
        <v>10</v>
      </c>
      <c r="D14" s="162" t="s">
        <v>10</v>
      </c>
      <c r="E14" s="38">
        <v>8</v>
      </c>
      <c r="F14" s="21"/>
      <c r="G14" s="192" t="s">
        <v>67</v>
      </c>
      <c r="H14" s="193"/>
      <c r="I14" s="194"/>
      <c r="J14" s="38">
        <v>21</v>
      </c>
      <c r="K14" s="163"/>
      <c r="L14" s="158"/>
      <c r="M14" s="159"/>
      <c r="N14" s="26"/>
      <c r="O14" s="32"/>
    </row>
    <row r="15" spans="2:16" ht="24.95" customHeight="1">
      <c r="B15" s="160" t="s">
        <v>65</v>
      </c>
      <c r="C15" s="161" t="s">
        <v>11</v>
      </c>
      <c r="D15" s="162" t="s">
        <v>11</v>
      </c>
      <c r="E15" s="41">
        <v>8</v>
      </c>
      <c r="F15" s="18"/>
      <c r="G15" s="26"/>
      <c r="H15" s="26"/>
      <c r="I15" s="26"/>
      <c r="J15" s="26"/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4"/>
      <c r="O16" s="32"/>
    </row>
    <row r="17" spans="1:14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4"/>
    </row>
    <row r="18" spans="1:14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4"/>
    </row>
    <row r="19" spans="1:14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4"/>
    </row>
    <row r="20" spans="1:14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4"/>
    </row>
    <row r="21" spans="1:14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4"/>
    </row>
    <row r="22" spans="1:14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4" ht="30.75" customHeight="1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4" ht="1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4" ht="48.7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4" ht="19.5" customHeight="1">
      <c r="A26" s="186" t="s">
        <v>12</v>
      </c>
      <c r="B26" s="187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</row>
  </sheetData>
  <mergeCells count="31">
    <mergeCell ref="A26:N26"/>
    <mergeCell ref="K12:M12"/>
    <mergeCell ref="G13:I13"/>
    <mergeCell ref="K13:M13"/>
    <mergeCell ref="B14:D14"/>
    <mergeCell ref="B15:D15"/>
    <mergeCell ref="G14:I14"/>
    <mergeCell ref="K14:M14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K6:M6"/>
    <mergeCell ref="B7:D7"/>
    <mergeCell ref="G7:I7"/>
    <mergeCell ref="K7:M7"/>
    <mergeCell ref="B8:D8"/>
    <mergeCell ref="G8:I8"/>
    <mergeCell ref="K8:M8"/>
    <mergeCell ref="K11:M11"/>
    <mergeCell ref="B9:D9"/>
    <mergeCell ref="G9:I9"/>
    <mergeCell ref="K9:M9"/>
    <mergeCell ref="B10:D10"/>
    <mergeCell ref="G10:I10"/>
    <mergeCell ref="K10:M10"/>
  </mergeCells>
  <pageMargins left="0.23622047244094499" right="0.23622047244094499" top="0.74803149606299202" bottom="0.7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K15" sqref="K15:K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96" t="s">
        <v>60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</row>
    <row r="3" spans="1:14" ht="36.75" customHeight="1">
      <c r="A3" s="197" t="s">
        <v>318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</row>
    <row r="4" spans="1:14" ht="21">
      <c r="A4" s="42"/>
      <c r="B4" s="42"/>
      <c r="C4" s="195" t="s">
        <v>13</v>
      </c>
      <c r="D4" s="195"/>
      <c r="E4" s="195"/>
      <c r="F4" s="195"/>
      <c r="G4" s="42"/>
      <c r="H4" s="195" t="s">
        <v>14</v>
      </c>
      <c r="I4" s="195"/>
      <c r="J4" s="195"/>
      <c r="K4" s="195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87</v>
      </c>
      <c r="D6" s="76">
        <v>0.97</v>
      </c>
      <c r="E6" s="87">
        <v>24.36</v>
      </c>
      <c r="F6" s="79">
        <v>2981479</v>
      </c>
      <c r="G6" s="42"/>
      <c r="H6" s="46" t="s">
        <v>161</v>
      </c>
      <c r="I6" s="76">
        <v>0.05</v>
      </c>
      <c r="J6" s="88">
        <v>-16.670000000000002</v>
      </c>
      <c r="K6" s="79">
        <v>4000000</v>
      </c>
      <c r="L6" s="1"/>
      <c r="M6" s="1"/>
    </row>
    <row r="7" spans="1:14" s="48" customFormat="1" ht="17.100000000000001" customHeight="1">
      <c r="A7" s="42"/>
      <c r="B7" s="42"/>
      <c r="C7" s="46" t="s">
        <v>172</v>
      </c>
      <c r="D7" s="76">
        <v>0.24</v>
      </c>
      <c r="E7" s="87">
        <v>9.09</v>
      </c>
      <c r="F7" s="79">
        <v>52163</v>
      </c>
      <c r="G7" s="42"/>
      <c r="H7" s="46" t="s">
        <v>222</v>
      </c>
      <c r="I7" s="76">
        <v>24.12</v>
      </c>
      <c r="J7" s="88">
        <v>-10</v>
      </c>
      <c r="K7" s="79">
        <v>1824</v>
      </c>
      <c r="L7" s="1"/>
    </row>
    <row r="8" spans="1:14" s="48" customFormat="1" ht="17.100000000000001" customHeight="1">
      <c r="A8" s="42"/>
      <c r="B8" s="42"/>
      <c r="C8" s="46" t="s">
        <v>277</v>
      </c>
      <c r="D8" s="76">
        <v>1.37</v>
      </c>
      <c r="E8" s="87">
        <v>7.87</v>
      </c>
      <c r="F8" s="79">
        <v>10000</v>
      </c>
      <c r="G8" s="42"/>
      <c r="H8" s="46" t="s">
        <v>157</v>
      </c>
      <c r="I8" s="76">
        <v>4.5</v>
      </c>
      <c r="J8" s="88">
        <v>-10</v>
      </c>
      <c r="K8" s="79">
        <v>67360</v>
      </c>
    </row>
    <row r="9" spans="1:14" s="48" customFormat="1" ht="17.100000000000001" customHeight="1">
      <c r="A9" s="42"/>
      <c r="B9" s="42"/>
      <c r="C9" s="46" t="s">
        <v>86</v>
      </c>
      <c r="D9" s="76">
        <v>0.37</v>
      </c>
      <c r="E9" s="87">
        <v>5.71</v>
      </c>
      <c r="F9" s="94">
        <v>343563</v>
      </c>
      <c r="G9" s="42"/>
      <c r="H9" s="101" t="s">
        <v>165</v>
      </c>
      <c r="I9" s="95">
        <v>1.27</v>
      </c>
      <c r="J9" s="105">
        <v>-9.2899999999999991</v>
      </c>
      <c r="K9" s="94">
        <v>511443</v>
      </c>
    </row>
    <row r="10" spans="1:14" s="48" customFormat="1" ht="17.100000000000001" customHeight="1">
      <c r="A10" s="42"/>
      <c r="B10" s="42"/>
      <c r="C10" s="46" t="s">
        <v>275</v>
      </c>
      <c r="D10" s="76">
        <v>0.69</v>
      </c>
      <c r="E10" s="87">
        <v>4.55</v>
      </c>
      <c r="F10" s="94">
        <v>20000</v>
      </c>
      <c r="G10" s="42"/>
      <c r="H10" s="101" t="s">
        <v>257</v>
      </c>
      <c r="I10" s="95">
        <v>2</v>
      </c>
      <c r="J10" s="105">
        <v>-9.09</v>
      </c>
      <c r="K10" s="94">
        <v>264425</v>
      </c>
    </row>
    <row r="11" spans="1:14" s="48" customFormat="1" ht="33" customHeight="1">
      <c r="A11" s="42"/>
      <c r="B11" s="42"/>
      <c r="C11" s="196" t="s">
        <v>61</v>
      </c>
      <c r="D11" s="196"/>
      <c r="E11" s="196"/>
      <c r="F11" s="196"/>
      <c r="G11" s="196"/>
      <c r="H11" s="196"/>
      <c r="I11" s="196"/>
      <c r="J11" s="196"/>
      <c r="K11" s="196"/>
    </row>
    <row r="12" spans="1:14" s="48" customFormat="1" ht="33" customHeight="1">
      <c r="A12" s="42"/>
      <c r="B12" s="42"/>
      <c r="C12" s="196"/>
      <c r="D12" s="196"/>
      <c r="E12" s="196"/>
      <c r="F12" s="196"/>
      <c r="G12" s="196"/>
      <c r="H12" s="196"/>
      <c r="I12" s="196"/>
      <c r="J12" s="196"/>
      <c r="K12" s="196"/>
    </row>
    <row r="13" spans="1:14" ht="29.25" customHeight="1">
      <c r="A13" s="42"/>
      <c r="B13" s="42"/>
      <c r="C13" s="195" t="s">
        <v>18</v>
      </c>
      <c r="D13" s="195"/>
      <c r="E13" s="195"/>
      <c r="F13" s="195"/>
      <c r="G13" s="91"/>
      <c r="H13" s="195" t="s">
        <v>7</v>
      </c>
      <c r="I13" s="195"/>
      <c r="J13" s="195"/>
      <c r="K13" s="195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204</v>
      </c>
      <c r="D15" s="76">
        <v>2.13</v>
      </c>
      <c r="E15" s="77">
        <v>0.95</v>
      </c>
      <c r="F15" s="79">
        <v>99144387</v>
      </c>
      <c r="G15" s="1"/>
      <c r="H15" s="46" t="s">
        <v>204</v>
      </c>
      <c r="I15" s="76">
        <v>2.13</v>
      </c>
      <c r="J15" s="77">
        <v>0.95</v>
      </c>
      <c r="K15" s="79">
        <v>210275186.00999999</v>
      </c>
    </row>
    <row r="16" spans="1:14" ht="17.100000000000001" customHeight="1">
      <c r="A16" s="42"/>
      <c r="B16" s="42"/>
      <c r="C16" s="46" t="s">
        <v>134</v>
      </c>
      <c r="D16" s="76">
        <v>0.23</v>
      </c>
      <c r="E16" s="77">
        <v>0</v>
      </c>
      <c r="F16" s="79">
        <v>58364179</v>
      </c>
      <c r="G16" s="1"/>
      <c r="H16" s="46" t="s">
        <v>218</v>
      </c>
      <c r="I16" s="76">
        <v>3.17</v>
      </c>
      <c r="J16" s="77">
        <v>-0.31</v>
      </c>
      <c r="K16" s="79">
        <v>79349561.170000002</v>
      </c>
    </row>
    <row r="17" spans="1:11" ht="17.100000000000001" customHeight="1">
      <c r="A17" s="42"/>
      <c r="B17" s="42"/>
      <c r="C17" s="46" t="s">
        <v>311</v>
      </c>
      <c r="D17" s="76">
        <v>0.61</v>
      </c>
      <c r="E17" s="77">
        <v>1.67</v>
      </c>
      <c r="F17" s="79">
        <v>49714113</v>
      </c>
      <c r="G17" s="1"/>
      <c r="H17" s="46" t="s">
        <v>292</v>
      </c>
      <c r="I17" s="76">
        <v>5.88</v>
      </c>
      <c r="J17" s="77">
        <v>0.68</v>
      </c>
      <c r="K17" s="79">
        <v>42821495.810000002</v>
      </c>
    </row>
    <row r="18" spans="1:11" ht="17.100000000000001" customHeight="1">
      <c r="A18" s="42"/>
      <c r="B18" s="42"/>
      <c r="C18" s="46" t="s">
        <v>234</v>
      </c>
      <c r="D18" s="76">
        <v>0.24</v>
      </c>
      <c r="E18" s="77">
        <v>0</v>
      </c>
      <c r="F18" s="79">
        <v>44769436</v>
      </c>
      <c r="G18" s="1"/>
      <c r="H18" s="46" t="s">
        <v>216</v>
      </c>
      <c r="I18" s="76">
        <v>4.04</v>
      </c>
      <c r="J18" s="77">
        <v>-0.49</v>
      </c>
      <c r="K18" s="79">
        <v>36761856.719999999</v>
      </c>
    </row>
    <row r="19" spans="1:11" ht="16.5" customHeight="1">
      <c r="A19" s="42"/>
      <c r="B19" s="42"/>
      <c r="C19" s="46" t="s">
        <v>130</v>
      </c>
      <c r="D19" s="76">
        <v>0.09</v>
      </c>
      <c r="E19" s="77">
        <v>0</v>
      </c>
      <c r="F19" s="79">
        <v>30034134</v>
      </c>
      <c r="G19" s="1"/>
      <c r="H19" s="46" t="s">
        <v>224</v>
      </c>
      <c r="I19" s="76">
        <v>16.059999999999999</v>
      </c>
      <c r="J19" s="77">
        <v>0.12</v>
      </c>
      <c r="K19" s="79">
        <v>30639352.190000001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6"/>
  <sheetViews>
    <sheetView topLeftCell="A70" zoomScale="130" zoomScaleNormal="130" workbookViewId="0">
      <selection activeCell="K85" sqref="K85:K86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9" customHeight="1">
      <c r="A1" s="50"/>
      <c r="B1" s="201" t="s">
        <v>323</v>
      </c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3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2" customHeight="1">
      <c r="A3" s="57"/>
      <c r="B3" s="204" t="s">
        <v>29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6"/>
    </row>
    <row r="4" spans="1:14" ht="12" customHeight="1">
      <c r="A4" s="57"/>
      <c r="B4" s="101" t="s">
        <v>290</v>
      </c>
      <c r="C4" s="102" t="s">
        <v>291</v>
      </c>
      <c r="D4" s="95">
        <v>0.34</v>
      </c>
      <c r="E4" s="95">
        <v>0.34</v>
      </c>
      <c r="F4" s="95">
        <v>0.34</v>
      </c>
      <c r="G4" s="95">
        <v>0.34</v>
      </c>
      <c r="H4" s="95">
        <v>0.33</v>
      </c>
      <c r="I4" s="95">
        <v>0.34</v>
      </c>
      <c r="J4" s="95">
        <v>0.33</v>
      </c>
      <c r="K4" s="96">
        <v>3.03</v>
      </c>
      <c r="L4" s="93">
        <v>1</v>
      </c>
      <c r="M4" s="94">
        <v>2160000</v>
      </c>
      <c r="N4" s="94">
        <v>734400</v>
      </c>
    </row>
    <row r="5" spans="1:14" ht="12" customHeight="1">
      <c r="A5" s="57"/>
      <c r="B5" s="46" t="s">
        <v>218</v>
      </c>
      <c r="C5" s="58" t="s">
        <v>219</v>
      </c>
      <c r="D5" s="95">
        <v>3.18</v>
      </c>
      <c r="E5" s="95">
        <v>3.19</v>
      </c>
      <c r="F5" s="95">
        <v>3.15</v>
      </c>
      <c r="G5" s="95">
        <v>3.17</v>
      </c>
      <c r="H5" s="95">
        <v>3.2</v>
      </c>
      <c r="I5" s="95">
        <v>3.17</v>
      </c>
      <c r="J5" s="76">
        <v>3.18</v>
      </c>
      <c r="K5" s="96">
        <v>-0.31</v>
      </c>
      <c r="L5" s="78">
        <v>83</v>
      </c>
      <c r="M5" s="79">
        <v>25014199</v>
      </c>
      <c r="N5" s="79">
        <v>79349561.170000002</v>
      </c>
    </row>
    <row r="6" spans="1:14" ht="12" customHeight="1">
      <c r="A6" s="57"/>
      <c r="B6" s="101" t="s">
        <v>303</v>
      </c>
      <c r="C6" s="102" t="s">
        <v>304</v>
      </c>
      <c r="D6" s="95">
        <v>2.0499999999999998</v>
      </c>
      <c r="E6" s="95">
        <v>2.0499999999999998</v>
      </c>
      <c r="F6" s="95">
        <v>2.0499999999999998</v>
      </c>
      <c r="G6" s="95">
        <v>2.0499999999999998</v>
      </c>
      <c r="H6" s="95">
        <v>2.2000000000000002</v>
      </c>
      <c r="I6" s="95">
        <v>2.0499999999999998</v>
      </c>
      <c r="J6" s="95">
        <v>2.2000000000000002</v>
      </c>
      <c r="K6" s="96">
        <v>-6.8181818181818343</v>
      </c>
      <c r="L6" s="93">
        <v>2</v>
      </c>
      <c r="M6" s="94">
        <v>500000</v>
      </c>
      <c r="N6" s="94">
        <v>1025000</v>
      </c>
    </row>
    <row r="7" spans="1:14" ht="12" customHeight="1">
      <c r="A7" s="57"/>
      <c r="B7" s="101" t="s">
        <v>311</v>
      </c>
      <c r="C7" s="102" t="s">
        <v>312</v>
      </c>
      <c r="D7" s="95">
        <v>0.6</v>
      </c>
      <c r="E7" s="95">
        <v>0.64</v>
      </c>
      <c r="F7" s="95">
        <v>0.6</v>
      </c>
      <c r="G7" s="95">
        <v>0.61</v>
      </c>
      <c r="H7" s="95">
        <v>0.6</v>
      </c>
      <c r="I7" s="95">
        <v>0.61</v>
      </c>
      <c r="J7" s="95">
        <v>0.6</v>
      </c>
      <c r="K7" s="96">
        <v>1.67</v>
      </c>
      <c r="L7" s="93">
        <v>26</v>
      </c>
      <c r="M7" s="94">
        <v>49714113</v>
      </c>
      <c r="N7" s="94">
        <v>30143769.25</v>
      </c>
    </row>
    <row r="8" spans="1:14" ht="12" customHeight="1">
      <c r="A8" s="57"/>
      <c r="B8" s="46" t="s">
        <v>234</v>
      </c>
      <c r="C8" s="58" t="s">
        <v>235</v>
      </c>
      <c r="D8" s="95">
        <v>0.24</v>
      </c>
      <c r="E8" s="95">
        <v>0.24</v>
      </c>
      <c r="F8" s="95">
        <v>0.24</v>
      </c>
      <c r="G8" s="95">
        <v>0.24</v>
      </c>
      <c r="H8" s="95">
        <v>0.24</v>
      </c>
      <c r="I8" s="95">
        <v>0.24</v>
      </c>
      <c r="J8" s="76">
        <v>0.24</v>
      </c>
      <c r="K8" s="96">
        <v>0</v>
      </c>
      <c r="L8" s="78">
        <v>17</v>
      </c>
      <c r="M8" s="79">
        <v>44769436</v>
      </c>
      <c r="N8" s="79">
        <v>10744664.640000001</v>
      </c>
    </row>
    <row r="9" spans="1:14" ht="12" customHeight="1">
      <c r="A9" s="57"/>
      <c r="B9" s="46" t="s">
        <v>182</v>
      </c>
      <c r="C9" s="58" t="s">
        <v>181</v>
      </c>
      <c r="D9" s="95">
        <v>0.36</v>
      </c>
      <c r="E9" s="95">
        <v>0.36</v>
      </c>
      <c r="F9" s="95">
        <v>0.36</v>
      </c>
      <c r="G9" s="95">
        <v>0.36</v>
      </c>
      <c r="H9" s="95">
        <v>0.37</v>
      </c>
      <c r="I9" s="95">
        <v>0.36</v>
      </c>
      <c r="J9" s="76">
        <v>0.37</v>
      </c>
      <c r="K9" s="96">
        <v>-2.7</v>
      </c>
      <c r="L9" s="78">
        <v>4</v>
      </c>
      <c r="M9" s="79">
        <v>2274954</v>
      </c>
      <c r="N9" s="79">
        <v>818983.44</v>
      </c>
    </row>
    <row r="10" spans="1:14" ht="12" customHeight="1">
      <c r="A10" s="57"/>
      <c r="B10" s="46" t="s">
        <v>169</v>
      </c>
      <c r="C10" s="58" t="s">
        <v>170</v>
      </c>
      <c r="D10" s="95">
        <v>1.1599999999999999</v>
      </c>
      <c r="E10" s="95">
        <v>1.17</v>
      </c>
      <c r="F10" s="95">
        <v>1.1499999999999999</v>
      </c>
      <c r="G10" s="95">
        <v>1.1599999999999999</v>
      </c>
      <c r="H10" s="95">
        <v>1.17</v>
      </c>
      <c r="I10" s="95">
        <v>1.17</v>
      </c>
      <c r="J10" s="76">
        <v>1.1599999999999999</v>
      </c>
      <c r="K10" s="96">
        <v>0.86</v>
      </c>
      <c r="L10" s="78">
        <v>29</v>
      </c>
      <c r="M10" s="79">
        <v>12308739</v>
      </c>
      <c r="N10" s="79">
        <v>14259291.310000001</v>
      </c>
    </row>
    <row r="11" spans="1:14" ht="12" customHeight="1">
      <c r="A11" s="57"/>
      <c r="B11" s="46" t="s">
        <v>130</v>
      </c>
      <c r="C11" s="58" t="s">
        <v>131</v>
      </c>
      <c r="D11" s="95">
        <v>0.09</v>
      </c>
      <c r="E11" s="95">
        <v>0.09</v>
      </c>
      <c r="F11" s="95">
        <v>0.09</v>
      </c>
      <c r="G11" s="95">
        <v>0.09</v>
      </c>
      <c r="H11" s="95">
        <v>0.08</v>
      </c>
      <c r="I11" s="95">
        <v>0.09</v>
      </c>
      <c r="J11" s="76">
        <v>0.09</v>
      </c>
      <c r="K11" s="96">
        <v>0</v>
      </c>
      <c r="L11" s="78">
        <v>18</v>
      </c>
      <c r="M11" s="79">
        <v>30034134</v>
      </c>
      <c r="N11" s="79">
        <v>2703072.06</v>
      </c>
    </row>
    <row r="12" spans="1:14" ht="12" customHeight="1">
      <c r="A12" s="57"/>
      <c r="B12" s="46" t="s">
        <v>277</v>
      </c>
      <c r="C12" s="58" t="s">
        <v>278</v>
      </c>
      <c r="D12" s="95">
        <v>1.37</v>
      </c>
      <c r="E12" s="95">
        <v>1.37</v>
      </c>
      <c r="F12" s="95">
        <v>1.37</v>
      </c>
      <c r="G12" s="95">
        <v>1.37</v>
      </c>
      <c r="H12" s="95">
        <v>1.27</v>
      </c>
      <c r="I12" s="95">
        <v>1.37</v>
      </c>
      <c r="J12" s="95">
        <v>1.27</v>
      </c>
      <c r="K12" s="96">
        <v>7.87</v>
      </c>
      <c r="L12" s="93">
        <v>1</v>
      </c>
      <c r="M12" s="94">
        <v>10000</v>
      </c>
      <c r="N12" s="94">
        <v>13700</v>
      </c>
    </row>
    <row r="13" spans="1:14" ht="12" customHeight="1">
      <c r="A13" s="57"/>
      <c r="B13" s="46" t="s">
        <v>195</v>
      </c>
      <c r="C13" s="58" t="s">
        <v>194</v>
      </c>
      <c r="D13" s="95">
        <v>0.16</v>
      </c>
      <c r="E13" s="95">
        <v>0.16</v>
      </c>
      <c r="F13" s="95">
        <v>0.16</v>
      </c>
      <c r="G13" s="95">
        <v>0.16</v>
      </c>
      <c r="H13" s="95">
        <v>0.16</v>
      </c>
      <c r="I13" s="95">
        <v>0.16</v>
      </c>
      <c r="J13" s="76">
        <v>0.16</v>
      </c>
      <c r="K13" s="96">
        <v>0</v>
      </c>
      <c r="L13" s="78">
        <v>4</v>
      </c>
      <c r="M13" s="79">
        <v>10300000</v>
      </c>
      <c r="N13" s="79">
        <v>1648000</v>
      </c>
    </row>
    <row r="14" spans="1:14" ht="12" customHeight="1">
      <c r="A14" s="57"/>
      <c r="B14" s="46" t="s">
        <v>204</v>
      </c>
      <c r="C14" s="58" t="s">
        <v>205</v>
      </c>
      <c r="D14" s="95">
        <v>2.11</v>
      </c>
      <c r="E14" s="95">
        <v>2.15</v>
      </c>
      <c r="F14" s="95">
        <v>2.1</v>
      </c>
      <c r="G14" s="95">
        <v>2.12</v>
      </c>
      <c r="H14" s="95">
        <v>2.12</v>
      </c>
      <c r="I14" s="95">
        <v>2.13</v>
      </c>
      <c r="J14" s="76">
        <v>2.11</v>
      </c>
      <c r="K14" s="96">
        <v>0.95</v>
      </c>
      <c r="L14" s="78">
        <v>155</v>
      </c>
      <c r="M14" s="79">
        <v>99144387</v>
      </c>
      <c r="N14" s="79">
        <v>210275186.00999999</v>
      </c>
    </row>
    <row r="15" spans="1:14" ht="12" customHeight="1">
      <c r="A15" s="57"/>
      <c r="B15" s="46" t="s">
        <v>216</v>
      </c>
      <c r="C15" s="58" t="s">
        <v>217</v>
      </c>
      <c r="D15" s="95">
        <v>4.0599999999999996</v>
      </c>
      <c r="E15" s="95">
        <v>4.0599999999999996</v>
      </c>
      <c r="F15" s="95">
        <v>4.03</v>
      </c>
      <c r="G15" s="95">
        <v>4.04</v>
      </c>
      <c r="H15" s="95">
        <v>4.0599999999999996</v>
      </c>
      <c r="I15" s="95">
        <v>4.04</v>
      </c>
      <c r="J15" s="76">
        <v>4.0599999999999996</v>
      </c>
      <c r="K15" s="96">
        <v>-0.49</v>
      </c>
      <c r="L15" s="78">
        <v>73</v>
      </c>
      <c r="M15" s="79">
        <v>9094207</v>
      </c>
      <c r="N15" s="79">
        <v>36761856.719999999</v>
      </c>
    </row>
    <row r="16" spans="1:14" ht="12" customHeight="1">
      <c r="A16" s="57"/>
      <c r="B16" s="46" t="s">
        <v>134</v>
      </c>
      <c r="C16" s="58" t="s">
        <v>135</v>
      </c>
      <c r="D16" s="95">
        <v>0.23</v>
      </c>
      <c r="E16" s="95">
        <v>0.23</v>
      </c>
      <c r="F16" s="95">
        <v>0.22</v>
      </c>
      <c r="G16" s="95">
        <v>0.22</v>
      </c>
      <c r="H16" s="95">
        <v>0.23</v>
      </c>
      <c r="I16" s="95">
        <v>0.23</v>
      </c>
      <c r="J16" s="76">
        <v>0.23</v>
      </c>
      <c r="K16" s="96">
        <v>0</v>
      </c>
      <c r="L16" s="78">
        <v>62</v>
      </c>
      <c r="M16" s="79">
        <v>58364179</v>
      </c>
      <c r="N16" s="79">
        <v>12923761.17</v>
      </c>
    </row>
    <row r="17" spans="1:14" ht="12" customHeight="1">
      <c r="A17" s="57"/>
      <c r="B17" s="101" t="s">
        <v>187</v>
      </c>
      <c r="C17" s="102" t="s">
        <v>188</v>
      </c>
      <c r="D17" s="95">
        <v>0.85</v>
      </c>
      <c r="E17" s="95">
        <v>0.85</v>
      </c>
      <c r="F17" s="95">
        <v>0.85</v>
      </c>
      <c r="G17" s="95">
        <v>0.85</v>
      </c>
      <c r="H17" s="95">
        <v>0.85</v>
      </c>
      <c r="I17" s="95">
        <v>0.85</v>
      </c>
      <c r="J17" s="95">
        <v>0.85</v>
      </c>
      <c r="K17" s="96">
        <v>0</v>
      </c>
      <c r="L17" s="93">
        <v>3</v>
      </c>
      <c r="M17" s="94">
        <v>17541</v>
      </c>
      <c r="N17" s="94">
        <v>14909.85</v>
      </c>
    </row>
    <row r="18" spans="1:14" ht="12" customHeight="1">
      <c r="A18" s="57"/>
      <c r="B18" s="46" t="s">
        <v>161</v>
      </c>
      <c r="C18" s="58" t="s">
        <v>162</v>
      </c>
      <c r="D18" s="95">
        <v>0.05</v>
      </c>
      <c r="E18" s="95">
        <v>0.05</v>
      </c>
      <c r="F18" s="95">
        <v>0.05</v>
      </c>
      <c r="G18" s="95">
        <v>0.05</v>
      </c>
      <c r="H18" s="95">
        <v>0.05</v>
      </c>
      <c r="I18" s="95">
        <v>0.05</v>
      </c>
      <c r="J18" s="76">
        <v>0.06</v>
      </c>
      <c r="K18" s="96">
        <v>-16.670000000000002</v>
      </c>
      <c r="L18" s="78">
        <v>4</v>
      </c>
      <c r="M18" s="79">
        <v>4000000</v>
      </c>
      <c r="N18" s="79">
        <v>200000</v>
      </c>
    </row>
    <row r="19" spans="1:14" ht="12" customHeight="1">
      <c r="A19" s="57"/>
      <c r="B19" s="207" t="s">
        <v>88</v>
      </c>
      <c r="C19" s="208"/>
      <c r="D19" s="209"/>
      <c r="E19" s="210"/>
      <c r="F19" s="210"/>
      <c r="G19" s="210"/>
      <c r="H19" s="210"/>
      <c r="I19" s="210"/>
      <c r="J19" s="210"/>
      <c r="K19" s="211"/>
      <c r="L19" s="59">
        <f>SUM(L4:L18)</f>
        <v>482</v>
      </c>
      <c r="M19" s="59">
        <f>SUM(M4:M18)</f>
        <v>347705889</v>
      </c>
      <c r="N19" s="60">
        <f>SUM(N4:N18)</f>
        <v>401616155.62000006</v>
      </c>
    </row>
    <row r="20" spans="1:14" ht="12" customHeight="1">
      <c r="A20" s="57"/>
      <c r="B20" s="204" t="s">
        <v>30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6"/>
    </row>
    <row r="21" spans="1:14" ht="12" customHeight="1">
      <c r="A21" s="57"/>
      <c r="B21" s="46" t="s">
        <v>224</v>
      </c>
      <c r="C21" s="58" t="s">
        <v>225</v>
      </c>
      <c r="D21" s="62">
        <v>16.079999999999998</v>
      </c>
      <c r="E21" s="76">
        <v>16.100000000000001</v>
      </c>
      <c r="F21" s="76">
        <v>16.03</v>
      </c>
      <c r="G21" s="76">
        <v>16.05</v>
      </c>
      <c r="H21" s="76">
        <v>16.079999999999998</v>
      </c>
      <c r="I21" s="76">
        <v>16.059999999999999</v>
      </c>
      <c r="J21" s="76">
        <v>16.04</v>
      </c>
      <c r="K21" s="77">
        <v>0.12</v>
      </c>
      <c r="L21" s="78">
        <v>74</v>
      </c>
      <c r="M21" s="79">
        <v>1908503</v>
      </c>
      <c r="N21" s="79">
        <v>30639352.190000001</v>
      </c>
    </row>
    <row r="22" spans="1:14" ht="12" customHeight="1">
      <c r="A22" s="57"/>
      <c r="B22" s="46" t="s">
        <v>167</v>
      </c>
      <c r="C22" s="58" t="s">
        <v>168</v>
      </c>
      <c r="D22" s="62">
        <v>4.38</v>
      </c>
      <c r="E22" s="76">
        <v>4.3899999999999997</v>
      </c>
      <c r="F22" s="76">
        <v>4.37</v>
      </c>
      <c r="G22" s="76">
        <v>4.38</v>
      </c>
      <c r="H22" s="76">
        <v>4.4000000000000004</v>
      </c>
      <c r="I22" s="76">
        <v>4.37</v>
      </c>
      <c r="J22" s="76">
        <v>4.38</v>
      </c>
      <c r="K22" s="77">
        <v>-0.23</v>
      </c>
      <c r="L22" s="78">
        <v>11</v>
      </c>
      <c r="M22" s="79">
        <v>134047</v>
      </c>
      <c r="N22" s="79">
        <v>587138.49</v>
      </c>
    </row>
    <row r="23" spans="1:14" ht="12" customHeight="1">
      <c r="A23" s="57"/>
      <c r="B23" s="207" t="s">
        <v>112</v>
      </c>
      <c r="C23" s="208"/>
      <c r="D23" s="209"/>
      <c r="E23" s="210"/>
      <c r="F23" s="210"/>
      <c r="G23" s="210"/>
      <c r="H23" s="210"/>
      <c r="I23" s="210"/>
      <c r="J23" s="210"/>
      <c r="K23" s="211"/>
      <c r="L23" s="61">
        <f>SUM(L21:L22)</f>
        <v>85</v>
      </c>
      <c r="M23" s="59">
        <f>SUM(M21:M22)</f>
        <v>2042550</v>
      </c>
      <c r="N23" s="47">
        <f>SUM(N21:N22)</f>
        <v>31226490.68</v>
      </c>
    </row>
    <row r="24" spans="1:14" ht="12" customHeight="1">
      <c r="A24" s="57"/>
      <c r="B24" s="204" t="s">
        <v>93</v>
      </c>
      <c r="C24" s="205"/>
      <c r="D24" s="205"/>
      <c r="E24" s="205"/>
      <c r="F24" s="205"/>
      <c r="G24" s="205"/>
      <c r="H24" s="205"/>
      <c r="I24" s="205"/>
      <c r="J24" s="205"/>
      <c r="K24" s="205"/>
      <c r="L24" s="205"/>
      <c r="M24" s="205"/>
      <c r="N24" s="206"/>
    </row>
    <row r="25" spans="1:14" ht="12" customHeight="1">
      <c r="A25" s="57"/>
      <c r="B25" s="46" t="s">
        <v>206</v>
      </c>
      <c r="C25" s="58" t="s">
        <v>207</v>
      </c>
      <c r="D25" s="95">
        <v>0.86</v>
      </c>
      <c r="E25" s="95">
        <v>0.86</v>
      </c>
      <c r="F25" s="95">
        <v>0.86</v>
      </c>
      <c r="G25" s="95">
        <v>0.86</v>
      </c>
      <c r="H25" s="95">
        <v>0.86</v>
      </c>
      <c r="I25" s="95">
        <v>0.86</v>
      </c>
      <c r="J25" s="95">
        <v>0.86</v>
      </c>
      <c r="K25" s="96">
        <v>0</v>
      </c>
      <c r="L25" s="93">
        <v>3</v>
      </c>
      <c r="M25" s="94">
        <v>41956</v>
      </c>
      <c r="N25" s="94">
        <v>36082.160000000003</v>
      </c>
    </row>
    <row r="26" spans="1:14" ht="12" customHeight="1">
      <c r="A26" s="57"/>
      <c r="B26" s="46" t="s">
        <v>230</v>
      </c>
      <c r="C26" s="58" t="s">
        <v>231</v>
      </c>
      <c r="D26" s="95">
        <v>0.8</v>
      </c>
      <c r="E26" s="95">
        <v>0.8</v>
      </c>
      <c r="F26" s="95">
        <v>0.8</v>
      </c>
      <c r="G26" s="95">
        <v>0.8</v>
      </c>
      <c r="H26" s="95">
        <v>0.8</v>
      </c>
      <c r="I26" s="95">
        <v>0.8</v>
      </c>
      <c r="J26" s="95">
        <v>0.8</v>
      </c>
      <c r="K26" s="96">
        <v>0</v>
      </c>
      <c r="L26" s="93">
        <v>1</v>
      </c>
      <c r="M26" s="94">
        <v>25000</v>
      </c>
      <c r="N26" s="94">
        <v>20000</v>
      </c>
    </row>
    <row r="27" spans="1:14" ht="12" customHeight="1">
      <c r="A27" s="57"/>
      <c r="B27" s="207" t="s">
        <v>272</v>
      </c>
      <c r="C27" s="208"/>
      <c r="D27" s="209"/>
      <c r="E27" s="210"/>
      <c r="F27" s="210"/>
      <c r="G27" s="210"/>
      <c r="H27" s="210"/>
      <c r="I27" s="210"/>
      <c r="J27" s="210"/>
      <c r="K27" s="211"/>
      <c r="L27" s="64">
        <f>SUM(L25:L26)</f>
        <v>4</v>
      </c>
      <c r="M27" s="64">
        <f>SUM(M25:M26)</f>
        <v>66956</v>
      </c>
      <c r="N27" s="64">
        <f>SUM(N25:N26)</f>
        <v>56082.16</v>
      </c>
    </row>
    <row r="28" spans="1:14" ht="12" customHeight="1">
      <c r="A28" s="57"/>
      <c r="B28" s="204" t="s">
        <v>82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6"/>
    </row>
    <row r="29" spans="1:14" ht="12" customHeight="1">
      <c r="A29" s="57"/>
      <c r="B29" s="46" t="s">
        <v>163</v>
      </c>
      <c r="C29" s="58" t="s">
        <v>164</v>
      </c>
      <c r="D29" s="76">
        <v>21.71</v>
      </c>
      <c r="E29" s="76">
        <v>21.8</v>
      </c>
      <c r="F29" s="76">
        <v>21.7</v>
      </c>
      <c r="G29" s="76">
        <v>21.72</v>
      </c>
      <c r="H29" s="76">
        <v>21.71</v>
      </c>
      <c r="I29" s="76">
        <v>21.72</v>
      </c>
      <c r="J29" s="76">
        <v>21.79</v>
      </c>
      <c r="K29" s="77">
        <v>-0.32</v>
      </c>
      <c r="L29" s="78">
        <v>25</v>
      </c>
      <c r="M29" s="79">
        <v>673708</v>
      </c>
      <c r="N29" s="79">
        <v>14632189.09</v>
      </c>
    </row>
    <row r="30" spans="1:14" ht="12" customHeight="1">
      <c r="A30" s="57"/>
      <c r="B30" s="46" t="s">
        <v>153</v>
      </c>
      <c r="C30" s="58" t="s">
        <v>154</v>
      </c>
      <c r="D30" s="76">
        <v>4.45</v>
      </c>
      <c r="E30" s="76">
        <v>4.45</v>
      </c>
      <c r="F30" s="76">
        <v>4.2</v>
      </c>
      <c r="G30" s="76">
        <v>4.2</v>
      </c>
      <c r="H30" s="76">
        <v>4.42</v>
      </c>
      <c r="I30" s="76">
        <v>4.2</v>
      </c>
      <c r="J30" s="76">
        <v>4.5</v>
      </c>
      <c r="K30" s="77">
        <v>-6.67</v>
      </c>
      <c r="L30" s="78">
        <v>3</v>
      </c>
      <c r="M30" s="79">
        <v>396776</v>
      </c>
      <c r="N30" s="79">
        <v>1667048.95</v>
      </c>
    </row>
    <row r="31" spans="1:14" ht="12" customHeight="1">
      <c r="A31" s="57"/>
      <c r="B31" s="46" t="s">
        <v>126</v>
      </c>
      <c r="C31" s="58" t="s">
        <v>127</v>
      </c>
      <c r="D31" s="76">
        <v>3.71</v>
      </c>
      <c r="E31" s="76">
        <v>3.71</v>
      </c>
      <c r="F31" s="76">
        <v>3.7</v>
      </c>
      <c r="G31" s="76">
        <v>3.7</v>
      </c>
      <c r="H31" s="76">
        <v>3.72</v>
      </c>
      <c r="I31" s="76">
        <v>3.7</v>
      </c>
      <c r="J31" s="76">
        <v>3.71</v>
      </c>
      <c r="K31" s="77">
        <v>-0.27</v>
      </c>
      <c r="L31" s="78">
        <v>32</v>
      </c>
      <c r="M31" s="79">
        <v>6863532</v>
      </c>
      <c r="N31" s="79">
        <v>25398738.399999999</v>
      </c>
    </row>
    <row r="32" spans="1:14" ht="12" customHeight="1">
      <c r="A32" s="57"/>
      <c r="B32" s="46" t="s">
        <v>275</v>
      </c>
      <c r="C32" s="58" t="s">
        <v>276</v>
      </c>
      <c r="D32" s="95">
        <v>0.69</v>
      </c>
      <c r="E32" s="95">
        <v>0.69</v>
      </c>
      <c r="F32" s="95">
        <v>0.69</v>
      </c>
      <c r="G32" s="95">
        <v>0.69</v>
      </c>
      <c r="H32" s="76">
        <v>0.66</v>
      </c>
      <c r="I32" s="95">
        <v>0.69</v>
      </c>
      <c r="J32" s="95">
        <v>0.66</v>
      </c>
      <c r="K32" s="96">
        <v>4.55</v>
      </c>
      <c r="L32" s="93">
        <v>1</v>
      </c>
      <c r="M32" s="94">
        <v>20000</v>
      </c>
      <c r="N32" s="94">
        <v>13800</v>
      </c>
    </row>
    <row r="33" spans="1:14" ht="12" customHeight="1">
      <c r="A33" s="57"/>
      <c r="B33" s="207" t="s">
        <v>89</v>
      </c>
      <c r="C33" s="208"/>
      <c r="D33" s="209"/>
      <c r="E33" s="210"/>
      <c r="F33" s="210"/>
      <c r="G33" s="210"/>
      <c r="H33" s="210"/>
      <c r="I33" s="210"/>
      <c r="J33" s="210"/>
      <c r="K33" s="211"/>
      <c r="L33" s="64">
        <f>SUM(L29:L32)</f>
        <v>61</v>
      </c>
      <c r="M33" s="64">
        <f>SUM(M29:M32)</f>
        <v>7954016</v>
      </c>
      <c r="N33" s="64">
        <f>SUM(N29:N32)</f>
        <v>41711776.439999998</v>
      </c>
    </row>
    <row r="34" spans="1:14" ht="12" customHeight="1">
      <c r="A34" s="57"/>
      <c r="B34" s="204" t="s">
        <v>83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6"/>
    </row>
    <row r="35" spans="1:14" ht="12" customHeight="1">
      <c r="A35" s="57"/>
      <c r="B35" s="101" t="s">
        <v>273</v>
      </c>
      <c r="C35" s="102" t="s">
        <v>274</v>
      </c>
      <c r="D35" s="95">
        <v>6.36</v>
      </c>
      <c r="E35" s="95">
        <v>6.4</v>
      </c>
      <c r="F35" s="95">
        <v>6.31</v>
      </c>
      <c r="G35" s="95">
        <v>6.36</v>
      </c>
      <c r="H35" s="95">
        <v>6.38</v>
      </c>
      <c r="I35" s="95">
        <v>6.35</v>
      </c>
      <c r="J35" s="95">
        <v>6.34</v>
      </c>
      <c r="K35" s="96">
        <v>0.16</v>
      </c>
      <c r="L35" s="93">
        <v>55</v>
      </c>
      <c r="M35" s="94">
        <v>3536908</v>
      </c>
      <c r="N35" s="94">
        <v>22510641.739999998</v>
      </c>
    </row>
    <row r="36" spans="1:14" ht="12" customHeight="1">
      <c r="A36" s="57"/>
      <c r="B36" s="101" t="s">
        <v>255</v>
      </c>
      <c r="C36" s="102" t="s">
        <v>254</v>
      </c>
      <c r="D36" s="95">
        <v>2.16</v>
      </c>
      <c r="E36" s="95">
        <v>2.16</v>
      </c>
      <c r="F36" s="95">
        <v>2.16</v>
      </c>
      <c r="G36" s="95">
        <v>2.16</v>
      </c>
      <c r="H36" s="95">
        <v>2.16</v>
      </c>
      <c r="I36" s="95">
        <v>2.16</v>
      </c>
      <c r="J36" s="95">
        <v>2.16</v>
      </c>
      <c r="K36" s="96">
        <v>0</v>
      </c>
      <c r="L36" s="93">
        <v>4</v>
      </c>
      <c r="M36" s="94">
        <v>1284279</v>
      </c>
      <c r="N36" s="94">
        <v>2774042.64</v>
      </c>
    </row>
    <row r="37" spans="1:14" ht="12" customHeight="1">
      <c r="A37" s="57"/>
      <c r="B37" s="101" t="s">
        <v>222</v>
      </c>
      <c r="C37" s="102" t="s">
        <v>223</v>
      </c>
      <c r="D37" s="95">
        <v>24.12</v>
      </c>
      <c r="E37" s="95">
        <v>24.12</v>
      </c>
      <c r="F37" s="95">
        <v>24.12</v>
      </c>
      <c r="G37" s="95">
        <v>24.12</v>
      </c>
      <c r="H37" s="95">
        <v>26.8</v>
      </c>
      <c r="I37" s="95">
        <v>24.12</v>
      </c>
      <c r="J37" s="95">
        <v>26.8</v>
      </c>
      <c r="K37" s="96">
        <v>-10</v>
      </c>
      <c r="L37" s="93">
        <v>2</v>
      </c>
      <c r="M37" s="94">
        <v>1824</v>
      </c>
      <c r="N37" s="94">
        <v>43994.879999999997</v>
      </c>
    </row>
    <row r="38" spans="1:14" ht="12" customHeight="1">
      <c r="A38" s="57"/>
      <c r="B38" s="101" t="s">
        <v>147</v>
      </c>
      <c r="C38" s="102" t="s">
        <v>148</v>
      </c>
      <c r="D38" s="95">
        <v>1.1499999999999999</v>
      </c>
      <c r="E38" s="95">
        <v>1.1499999999999999</v>
      </c>
      <c r="F38" s="95">
        <v>1.1499999999999999</v>
      </c>
      <c r="G38" s="95">
        <v>1.1499999999999999</v>
      </c>
      <c r="H38" s="95">
        <v>1.1499999999999999</v>
      </c>
      <c r="I38" s="95">
        <v>1.1499999999999999</v>
      </c>
      <c r="J38" s="95">
        <v>1.1499999999999999</v>
      </c>
      <c r="K38" s="96">
        <v>0</v>
      </c>
      <c r="L38" s="93">
        <v>1</v>
      </c>
      <c r="M38" s="94">
        <v>15000</v>
      </c>
      <c r="N38" s="94">
        <v>17250</v>
      </c>
    </row>
    <row r="39" spans="1:14" ht="12" customHeight="1">
      <c r="A39" s="57"/>
      <c r="B39" s="101" t="s">
        <v>281</v>
      </c>
      <c r="C39" s="102" t="s">
        <v>282</v>
      </c>
      <c r="D39" s="95">
        <v>2.35</v>
      </c>
      <c r="E39" s="95">
        <v>2.35</v>
      </c>
      <c r="F39" s="95">
        <v>2.34</v>
      </c>
      <c r="G39" s="95">
        <v>2.35</v>
      </c>
      <c r="H39" s="95">
        <v>2.33</v>
      </c>
      <c r="I39" s="95">
        <v>2.34</v>
      </c>
      <c r="J39" s="95">
        <v>2.33</v>
      </c>
      <c r="K39" s="96">
        <v>0.43</v>
      </c>
      <c r="L39" s="93">
        <v>23</v>
      </c>
      <c r="M39" s="94">
        <v>4012688</v>
      </c>
      <c r="N39" s="94">
        <v>9429732.2100000009</v>
      </c>
    </row>
    <row r="40" spans="1:14" ht="12" customHeight="1">
      <c r="A40" s="57"/>
      <c r="B40" s="101" t="s">
        <v>145</v>
      </c>
      <c r="C40" s="102" t="s">
        <v>146</v>
      </c>
      <c r="D40" s="95">
        <v>6.85</v>
      </c>
      <c r="E40" s="95">
        <v>6.85</v>
      </c>
      <c r="F40" s="95">
        <v>6.5</v>
      </c>
      <c r="G40" s="95">
        <v>6.56</v>
      </c>
      <c r="H40" s="95">
        <v>6.86</v>
      </c>
      <c r="I40" s="95">
        <v>6.7</v>
      </c>
      <c r="J40" s="95">
        <v>6.85</v>
      </c>
      <c r="K40" s="96">
        <v>-2.19</v>
      </c>
      <c r="L40" s="93">
        <v>8</v>
      </c>
      <c r="M40" s="94">
        <v>4175195</v>
      </c>
      <c r="N40" s="94">
        <v>27373088.559999999</v>
      </c>
    </row>
    <row r="41" spans="1:14" ht="12" customHeight="1">
      <c r="A41" s="57"/>
      <c r="B41" s="101" t="s">
        <v>141</v>
      </c>
      <c r="C41" s="102" t="s">
        <v>118</v>
      </c>
      <c r="D41" s="95">
        <v>2.5</v>
      </c>
      <c r="E41" s="95">
        <v>2.5</v>
      </c>
      <c r="F41" s="95">
        <v>2.5</v>
      </c>
      <c r="G41" s="95">
        <v>2.5</v>
      </c>
      <c r="H41" s="95">
        <v>2.52</v>
      </c>
      <c r="I41" s="95">
        <v>2.5</v>
      </c>
      <c r="J41" s="95">
        <v>2.52</v>
      </c>
      <c r="K41" s="96">
        <v>-0.79</v>
      </c>
      <c r="L41" s="93">
        <v>2</v>
      </c>
      <c r="M41" s="94">
        <v>8976</v>
      </c>
      <c r="N41" s="94">
        <v>22440</v>
      </c>
    </row>
    <row r="42" spans="1:14" ht="12" customHeight="1">
      <c r="A42" s="57"/>
      <c r="B42" s="207" t="s">
        <v>90</v>
      </c>
      <c r="C42" s="208"/>
      <c r="D42" s="209"/>
      <c r="E42" s="210"/>
      <c r="F42" s="210"/>
      <c r="G42" s="210"/>
      <c r="H42" s="210"/>
      <c r="I42" s="210"/>
      <c r="J42" s="210"/>
      <c r="K42" s="211"/>
      <c r="L42" s="64">
        <f>SUM(L35:L41)</f>
        <v>95</v>
      </c>
      <c r="M42" s="64">
        <f>SUM(M35:M41)</f>
        <v>13034870</v>
      </c>
      <c r="N42" s="64">
        <f>SUM(N35:N41)</f>
        <v>62171190.030000001</v>
      </c>
    </row>
    <row r="43" spans="1:14" ht="12" customHeight="1">
      <c r="A43" s="57"/>
      <c r="B43" s="204" t="s">
        <v>31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6"/>
    </row>
    <row r="44" spans="1:14" ht="12" customHeight="1">
      <c r="A44" s="57"/>
      <c r="B44" s="46" t="s">
        <v>128</v>
      </c>
      <c r="C44" s="58" t="s">
        <v>129</v>
      </c>
      <c r="D44" s="95">
        <v>13.48</v>
      </c>
      <c r="E44" s="95">
        <v>13.48</v>
      </c>
      <c r="F44" s="95">
        <v>12.7</v>
      </c>
      <c r="G44" s="95">
        <v>12.84</v>
      </c>
      <c r="H44" s="95">
        <v>13.33</v>
      </c>
      <c r="I44" s="95">
        <v>12.7</v>
      </c>
      <c r="J44" s="95">
        <v>13.1</v>
      </c>
      <c r="K44" s="96">
        <v>-3.05</v>
      </c>
      <c r="L44" s="93">
        <v>20</v>
      </c>
      <c r="M44" s="94">
        <v>97726</v>
      </c>
      <c r="N44" s="94">
        <v>1254926.55</v>
      </c>
    </row>
    <row r="45" spans="1:14" ht="12" customHeight="1">
      <c r="A45" s="57"/>
      <c r="B45" s="101" t="s">
        <v>288</v>
      </c>
      <c r="C45" s="102" t="s">
        <v>289</v>
      </c>
      <c r="D45" s="95">
        <v>9</v>
      </c>
      <c r="E45" s="95">
        <v>9</v>
      </c>
      <c r="F45" s="95">
        <v>9</v>
      </c>
      <c r="G45" s="95">
        <v>9</v>
      </c>
      <c r="H45" s="95">
        <v>9.01</v>
      </c>
      <c r="I45" s="95">
        <v>9</v>
      </c>
      <c r="J45" s="95">
        <v>9</v>
      </c>
      <c r="K45" s="96">
        <v>0</v>
      </c>
      <c r="L45" s="93">
        <v>9</v>
      </c>
      <c r="M45" s="94">
        <v>165000</v>
      </c>
      <c r="N45" s="94">
        <v>1485000</v>
      </c>
    </row>
    <row r="46" spans="1:14" ht="12" customHeight="1">
      <c r="A46" s="57"/>
      <c r="B46" s="46" t="s">
        <v>246</v>
      </c>
      <c r="C46" s="58" t="s">
        <v>247</v>
      </c>
      <c r="D46" s="95">
        <v>13.75</v>
      </c>
      <c r="E46" s="95">
        <v>13.75</v>
      </c>
      <c r="F46" s="95">
        <v>13.75</v>
      </c>
      <c r="G46" s="95">
        <v>13.75</v>
      </c>
      <c r="H46" s="95">
        <v>13.75</v>
      </c>
      <c r="I46" s="95">
        <v>13.75</v>
      </c>
      <c r="J46" s="95">
        <v>13.75</v>
      </c>
      <c r="K46" s="96">
        <v>0</v>
      </c>
      <c r="L46" s="93">
        <v>2</v>
      </c>
      <c r="M46" s="94">
        <v>5599</v>
      </c>
      <c r="N46" s="94">
        <v>76986.25</v>
      </c>
    </row>
    <row r="47" spans="1:14" ht="12" customHeight="1">
      <c r="A47" s="57"/>
      <c r="B47" s="207" t="s">
        <v>91</v>
      </c>
      <c r="C47" s="208"/>
      <c r="D47" s="209"/>
      <c r="E47" s="210"/>
      <c r="F47" s="210"/>
      <c r="G47" s="210"/>
      <c r="H47" s="210"/>
      <c r="I47" s="210"/>
      <c r="J47" s="210"/>
      <c r="K47" s="211"/>
      <c r="L47" s="63">
        <f>SUM(L44:L46)</f>
        <v>31</v>
      </c>
      <c r="M47" s="60">
        <f>SUM(M44:M46)</f>
        <v>268325</v>
      </c>
      <c r="N47" s="60">
        <f>SUM(N44:N46)</f>
        <v>2816912.8</v>
      </c>
    </row>
    <row r="48" spans="1:14" ht="12" customHeight="1">
      <c r="A48" s="57"/>
      <c r="B48" s="204" t="s">
        <v>84</v>
      </c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205"/>
      <c r="N48" s="206"/>
    </row>
    <row r="49" spans="1:14" ht="12" customHeight="1">
      <c r="A49" s="57"/>
      <c r="B49" s="46" t="s">
        <v>226</v>
      </c>
      <c r="C49" s="58" t="s">
        <v>227</v>
      </c>
      <c r="D49" s="76">
        <v>7.65</v>
      </c>
      <c r="E49" s="76">
        <v>7.65</v>
      </c>
      <c r="F49" s="76">
        <v>7.6</v>
      </c>
      <c r="G49" s="76">
        <v>7.62</v>
      </c>
      <c r="H49" s="76">
        <v>7.89</v>
      </c>
      <c r="I49" s="76">
        <v>7.61</v>
      </c>
      <c r="J49" s="76">
        <v>7.9</v>
      </c>
      <c r="K49" s="77">
        <v>-3.67</v>
      </c>
      <c r="L49" s="78">
        <v>5</v>
      </c>
      <c r="M49" s="79">
        <v>49141</v>
      </c>
      <c r="N49" s="79">
        <v>374273.01</v>
      </c>
    </row>
    <row r="50" spans="1:14" ht="12" customHeight="1">
      <c r="A50" s="57"/>
      <c r="B50" s="46" t="s">
        <v>157</v>
      </c>
      <c r="C50" s="58" t="s">
        <v>158</v>
      </c>
      <c r="D50" s="76">
        <v>5</v>
      </c>
      <c r="E50" s="76">
        <v>5</v>
      </c>
      <c r="F50" s="76">
        <v>4.5</v>
      </c>
      <c r="G50" s="76">
        <v>4.5</v>
      </c>
      <c r="H50" s="76">
        <v>5</v>
      </c>
      <c r="I50" s="76">
        <v>4.5</v>
      </c>
      <c r="J50" s="76">
        <v>5</v>
      </c>
      <c r="K50" s="77">
        <v>-10</v>
      </c>
      <c r="L50" s="78">
        <v>3</v>
      </c>
      <c r="M50" s="79">
        <v>67360</v>
      </c>
      <c r="N50" s="79">
        <v>303176</v>
      </c>
    </row>
    <row r="51" spans="1:14" ht="12" customHeight="1">
      <c r="A51" s="57"/>
      <c r="B51" s="46" t="s">
        <v>86</v>
      </c>
      <c r="C51" s="58" t="s">
        <v>43</v>
      </c>
      <c r="D51" s="76">
        <v>0.35</v>
      </c>
      <c r="E51" s="76">
        <v>0.37</v>
      </c>
      <c r="F51" s="76">
        <v>0.35</v>
      </c>
      <c r="G51" s="76">
        <v>0.35</v>
      </c>
      <c r="H51" s="76">
        <v>0.35</v>
      </c>
      <c r="I51" s="76">
        <v>0.37</v>
      </c>
      <c r="J51" s="76">
        <v>0.35</v>
      </c>
      <c r="K51" s="77">
        <v>5.71</v>
      </c>
      <c r="L51" s="78">
        <v>4</v>
      </c>
      <c r="M51" s="79">
        <v>343563</v>
      </c>
      <c r="N51" s="79">
        <v>121247.05</v>
      </c>
    </row>
    <row r="52" spans="1:14" ht="12" customHeight="1">
      <c r="A52" s="57"/>
      <c r="B52" s="207" t="s">
        <v>283</v>
      </c>
      <c r="C52" s="208"/>
      <c r="D52" s="209"/>
      <c r="E52" s="210"/>
      <c r="F52" s="210"/>
      <c r="G52" s="210"/>
      <c r="H52" s="210"/>
      <c r="I52" s="210"/>
      <c r="J52" s="210"/>
      <c r="K52" s="211"/>
      <c r="L52" s="63">
        <f>SUM(L49:L51)</f>
        <v>12</v>
      </c>
      <c r="M52" s="60">
        <f>SUM(M49:M51)</f>
        <v>460064</v>
      </c>
      <c r="N52" s="60">
        <f>SUM(N49:N51)</f>
        <v>798696.06</v>
      </c>
    </row>
    <row r="53" spans="1:14" s="51" customFormat="1" ht="12" customHeight="1">
      <c r="B53" s="65" t="s">
        <v>32</v>
      </c>
      <c r="C53" s="198"/>
      <c r="D53" s="199"/>
      <c r="E53" s="199"/>
      <c r="F53" s="199"/>
      <c r="G53" s="199"/>
      <c r="H53" s="199"/>
      <c r="I53" s="199"/>
      <c r="J53" s="199"/>
      <c r="K53" s="200"/>
      <c r="L53" s="66">
        <f>L52+L47+L42+L33+L27+L23+L19</f>
        <v>770</v>
      </c>
      <c r="M53" s="66">
        <f>M52+M47+M42+M33+M27+M23+M19</f>
        <v>371532670</v>
      </c>
      <c r="N53" s="66">
        <f>N52+N47+N42+N33+N27+N23+N19</f>
        <v>540397303.79000008</v>
      </c>
    </row>
    <row r="54" spans="1:14" s="51" customFormat="1" ht="37.5" customHeight="1">
      <c r="A54" s="50"/>
      <c r="B54" s="201" t="s">
        <v>322</v>
      </c>
      <c r="C54" s="202"/>
      <c r="D54" s="202"/>
      <c r="E54" s="202"/>
      <c r="F54" s="202"/>
      <c r="G54" s="202"/>
      <c r="H54" s="202"/>
      <c r="I54" s="202"/>
      <c r="J54" s="202"/>
      <c r="K54" s="202"/>
      <c r="L54" s="202"/>
      <c r="M54" s="202"/>
      <c r="N54" s="203"/>
    </row>
    <row r="55" spans="1:14" s="51" customFormat="1" ht="48" customHeight="1">
      <c r="B55" s="52" t="s">
        <v>15</v>
      </c>
      <c r="C55" s="53" t="s">
        <v>20</v>
      </c>
      <c r="D55" s="53" t="s">
        <v>21</v>
      </c>
      <c r="E55" s="53" t="s">
        <v>22</v>
      </c>
      <c r="F55" s="53" t="s">
        <v>23</v>
      </c>
      <c r="G55" s="53" t="s">
        <v>24</v>
      </c>
      <c r="H55" s="53" t="s">
        <v>25</v>
      </c>
      <c r="I55" s="53" t="s">
        <v>19</v>
      </c>
      <c r="J55" s="53" t="s">
        <v>26</v>
      </c>
      <c r="K55" s="54" t="s">
        <v>27</v>
      </c>
      <c r="L55" s="55" t="s">
        <v>28</v>
      </c>
      <c r="M55" s="55" t="s">
        <v>18</v>
      </c>
      <c r="N55" s="56" t="s">
        <v>7</v>
      </c>
    </row>
    <row r="56" spans="1:14" s="51" customFormat="1" ht="12.95" customHeight="1">
      <c r="B56" s="204" t="s">
        <v>29</v>
      </c>
      <c r="C56" s="205"/>
      <c r="D56" s="205"/>
      <c r="E56" s="205"/>
      <c r="F56" s="205"/>
      <c r="G56" s="205"/>
      <c r="H56" s="205"/>
      <c r="I56" s="205"/>
      <c r="J56" s="205"/>
      <c r="K56" s="205"/>
      <c r="L56" s="205"/>
      <c r="M56" s="205"/>
      <c r="N56" s="206"/>
    </row>
    <row r="57" spans="1:14" ht="12.95" customHeight="1">
      <c r="A57" s="57"/>
      <c r="B57" s="101" t="s">
        <v>172</v>
      </c>
      <c r="C57" s="102" t="s">
        <v>171</v>
      </c>
      <c r="D57" s="95">
        <v>0.24</v>
      </c>
      <c r="E57" s="95">
        <v>0.24</v>
      </c>
      <c r="F57" s="95">
        <v>0.24</v>
      </c>
      <c r="G57" s="95">
        <v>0.24</v>
      </c>
      <c r="H57" s="95">
        <v>0.22</v>
      </c>
      <c r="I57" s="95">
        <v>0.24</v>
      </c>
      <c r="J57" s="95">
        <v>0.22</v>
      </c>
      <c r="K57" s="96">
        <v>9.09</v>
      </c>
      <c r="L57" s="93">
        <v>3</v>
      </c>
      <c r="M57" s="94">
        <v>52163</v>
      </c>
      <c r="N57" s="94">
        <v>12519.12</v>
      </c>
    </row>
    <row r="58" spans="1:14" ht="12.95" customHeight="1">
      <c r="A58" s="57"/>
      <c r="B58" s="101" t="s">
        <v>132</v>
      </c>
      <c r="C58" s="102" t="s">
        <v>133</v>
      </c>
      <c r="D58" s="95">
        <v>0.1</v>
      </c>
      <c r="E58" s="95">
        <v>0.1</v>
      </c>
      <c r="F58" s="95">
        <v>0.08</v>
      </c>
      <c r="G58" s="95">
        <v>0.09</v>
      </c>
      <c r="H58" s="95">
        <v>0.09</v>
      </c>
      <c r="I58" s="95">
        <v>0.09</v>
      </c>
      <c r="J58" s="95">
        <v>0.09</v>
      </c>
      <c r="K58" s="96">
        <v>0</v>
      </c>
      <c r="L58" s="93">
        <v>5</v>
      </c>
      <c r="M58" s="94">
        <v>1346675</v>
      </c>
      <c r="N58" s="94">
        <v>117312.97</v>
      </c>
    </row>
    <row r="59" spans="1:14" ht="12.95" customHeight="1">
      <c r="A59" s="57"/>
      <c r="B59" s="207" t="s">
        <v>88</v>
      </c>
      <c r="C59" s="208"/>
      <c r="D59" s="209"/>
      <c r="E59" s="210"/>
      <c r="F59" s="210"/>
      <c r="G59" s="210"/>
      <c r="H59" s="210"/>
      <c r="I59" s="210"/>
      <c r="J59" s="210"/>
      <c r="K59" s="211"/>
      <c r="L59" s="64">
        <f>SUM(L57:L58)</f>
        <v>8</v>
      </c>
      <c r="M59" s="64">
        <f>SUM(M57:M58)</f>
        <v>1398838</v>
      </c>
      <c r="N59" s="64">
        <f>SUM(N57:N58)</f>
        <v>129832.09</v>
      </c>
    </row>
    <row r="60" spans="1:14" ht="12.95" customHeight="1">
      <c r="A60" s="57"/>
      <c r="B60" s="204" t="s">
        <v>93</v>
      </c>
      <c r="C60" s="205"/>
      <c r="D60" s="205"/>
      <c r="E60" s="205"/>
      <c r="F60" s="205"/>
      <c r="G60" s="205"/>
      <c r="H60" s="205"/>
      <c r="I60" s="205"/>
      <c r="J60" s="205"/>
      <c r="K60" s="205"/>
      <c r="L60" s="205"/>
      <c r="M60" s="205"/>
      <c r="N60" s="206"/>
    </row>
    <row r="61" spans="1:14" ht="12.95" customHeight="1">
      <c r="A61" s="57"/>
      <c r="B61" s="101" t="s">
        <v>301</v>
      </c>
      <c r="C61" s="102" t="s">
        <v>302</v>
      </c>
      <c r="D61" s="95">
        <v>4.8499999999999996</v>
      </c>
      <c r="E61" s="95">
        <v>4.8499999999999996</v>
      </c>
      <c r="F61" s="95">
        <v>4.84</v>
      </c>
      <c r="G61" s="95">
        <v>4.84</v>
      </c>
      <c r="H61" s="95">
        <v>4.8499999999999996</v>
      </c>
      <c r="I61" s="95">
        <v>4.84</v>
      </c>
      <c r="J61" s="95">
        <v>4.8499999999999996</v>
      </c>
      <c r="K61" s="96">
        <v>-0.21</v>
      </c>
      <c r="L61" s="93">
        <v>2</v>
      </c>
      <c r="M61" s="94">
        <v>489</v>
      </c>
      <c r="N61" s="94">
        <v>2367.7600000000002</v>
      </c>
    </row>
    <row r="62" spans="1:14" ht="12.95" customHeight="1">
      <c r="A62" s="57"/>
      <c r="B62" s="207" t="s">
        <v>272</v>
      </c>
      <c r="C62" s="208"/>
      <c r="D62" s="209"/>
      <c r="E62" s="210"/>
      <c r="F62" s="210"/>
      <c r="G62" s="210"/>
      <c r="H62" s="210"/>
      <c r="I62" s="210"/>
      <c r="J62" s="210"/>
      <c r="K62" s="211"/>
      <c r="L62" s="64">
        <f>L61</f>
        <v>2</v>
      </c>
      <c r="M62" s="64">
        <f t="shared" ref="M62:N62" si="0">M61</f>
        <v>489</v>
      </c>
      <c r="N62" s="64">
        <f t="shared" si="0"/>
        <v>2367.7600000000002</v>
      </c>
    </row>
    <row r="63" spans="1:14" ht="12.95" customHeight="1">
      <c r="A63" s="57"/>
      <c r="B63" s="204" t="s">
        <v>82</v>
      </c>
      <c r="C63" s="205"/>
      <c r="D63" s="205"/>
      <c r="E63" s="205"/>
      <c r="F63" s="205"/>
      <c r="G63" s="205"/>
      <c r="H63" s="205"/>
      <c r="I63" s="205"/>
      <c r="J63" s="205"/>
      <c r="K63" s="205"/>
      <c r="L63" s="205"/>
      <c r="M63" s="205"/>
      <c r="N63" s="206"/>
    </row>
    <row r="64" spans="1:14" ht="12.95" customHeight="1">
      <c r="A64" s="57"/>
      <c r="B64" s="46" t="s">
        <v>33</v>
      </c>
      <c r="C64" s="58" t="s">
        <v>34</v>
      </c>
      <c r="D64" s="95">
        <v>1.6</v>
      </c>
      <c r="E64" s="95">
        <v>1.6</v>
      </c>
      <c r="F64" s="95">
        <v>1.6</v>
      </c>
      <c r="G64" s="95">
        <v>1.6</v>
      </c>
      <c r="H64" s="95">
        <v>1.61</v>
      </c>
      <c r="I64" s="95">
        <v>1.6</v>
      </c>
      <c r="J64" s="95">
        <v>1.6</v>
      </c>
      <c r="K64" s="96">
        <v>0</v>
      </c>
      <c r="L64" s="93">
        <v>1</v>
      </c>
      <c r="M64" s="94">
        <v>764</v>
      </c>
      <c r="N64" s="94">
        <v>1222.4000000000001</v>
      </c>
    </row>
    <row r="65" spans="1:14" ht="15.75">
      <c r="A65" s="57"/>
      <c r="B65" s="207" t="s">
        <v>90</v>
      </c>
      <c r="C65" s="208"/>
      <c r="D65" s="209"/>
      <c r="E65" s="210"/>
      <c r="F65" s="210"/>
      <c r="G65" s="210"/>
      <c r="H65" s="210"/>
      <c r="I65" s="210"/>
      <c r="J65" s="210"/>
      <c r="K65" s="211"/>
      <c r="L65" s="64">
        <f>SUM(L64:L64)</f>
        <v>1</v>
      </c>
      <c r="M65" s="64">
        <f>SUM(M64:M64)</f>
        <v>764</v>
      </c>
      <c r="N65" s="64">
        <f>SUM(N64:N64)</f>
        <v>1222.4000000000001</v>
      </c>
    </row>
    <row r="66" spans="1:14" ht="12.95" customHeight="1">
      <c r="A66" s="57"/>
      <c r="B66" s="204" t="s">
        <v>83</v>
      </c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205"/>
      <c r="N66" s="206"/>
    </row>
    <row r="67" spans="1:14" ht="15.75">
      <c r="A67" s="57"/>
      <c r="B67" s="89" t="s">
        <v>35</v>
      </c>
      <c r="C67" s="90" t="s">
        <v>36</v>
      </c>
      <c r="D67" s="95">
        <v>2.9</v>
      </c>
      <c r="E67" s="95">
        <v>2.9</v>
      </c>
      <c r="F67" s="95">
        <v>2.9</v>
      </c>
      <c r="G67" s="95">
        <v>2.9</v>
      </c>
      <c r="H67" s="95">
        <v>2.85</v>
      </c>
      <c r="I67" s="95">
        <v>2.9</v>
      </c>
      <c r="J67" s="95">
        <v>2.85</v>
      </c>
      <c r="K67" s="96">
        <v>1.75</v>
      </c>
      <c r="L67" s="93">
        <v>1</v>
      </c>
      <c r="M67" s="94">
        <v>25000</v>
      </c>
      <c r="N67" s="94">
        <v>72500</v>
      </c>
    </row>
    <row r="68" spans="1:14" ht="15.75">
      <c r="A68" s="57"/>
      <c r="B68" s="89" t="s">
        <v>87</v>
      </c>
      <c r="C68" s="90" t="s">
        <v>37</v>
      </c>
      <c r="D68" s="95">
        <v>0.81</v>
      </c>
      <c r="E68" s="95">
        <v>0.97</v>
      </c>
      <c r="F68" s="95">
        <v>0.81</v>
      </c>
      <c r="G68" s="95">
        <v>0.89</v>
      </c>
      <c r="H68" s="95">
        <v>0.79</v>
      </c>
      <c r="I68" s="95">
        <v>0.97</v>
      </c>
      <c r="J68" s="95">
        <v>0.78</v>
      </c>
      <c r="K68" s="96">
        <v>24.36</v>
      </c>
      <c r="L68" s="93">
        <v>12</v>
      </c>
      <c r="M68" s="94">
        <v>2981479</v>
      </c>
      <c r="N68" s="94">
        <v>2648805.0499999998</v>
      </c>
    </row>
    <row r="69" spans="1:14" ht="12.95" customHeight="1">
      <c r="A69" s="57"/>
      <c r="B69" s="207" t="s">
        <v>90</v>
      </c>
      <c r="C69" s="208"/>
      <c r="D69" s="209"/>
      <c r="E69" s="210"/>
      <c r="F69" s="210"/>
      <c r="G69" s="210"/>
      <c r="H69" s="210"/>
      <c r="I69" s="210"/>
      <c r="J69" s="210"/>
      <c r="K69" s="211"/>
      <c r="L69" s="64">
        <f>SUM(L67:L68)</f>
        <v>13</v>
      </c>
      <c r="M69" s="64">
        <f>SUM(M67:M68)</f>
        <v>3006479</v>
      </c>
      <c r="N69" s="64">
        <f>SUM(N67:N68)</f>
        <v>2721305.05</v>
      </c>
    </row>
    <row r="70" spans="1:14" s="51" customFormat="1" ht="12.95" customHeight="1">
      <c r="B70" s="65" t="s">
        <v>117</v>
      </c>
      <c r="C70" s="198"/>
      <c r="D70" s="199"/>
      <c r="E70" s="199"/>
      <c r="F70" s="199"/>
      <c r="G70" s="199"/>
      <c r="H70" s="199"/>
      <c r="I70" s="199"/>
      <c r="J70" s="199"/>
      <c r="K70" s="200"/>
      <c r="L70" s="66">
        <f>L69+L62+L59++L65</f>
        <v>24</v>
      </c>
      <c r="M70" s="66">
        <f t="shared" ref="M70:N70" si="1">M69+M62+M59++M65</f>
        <v>4406570</v>
      </c>
      <c r="N70" s="66">
        <f t="shared" si="1"/>
        <v>2854727.2999999993</v>
      </c>
    </row>
    <row r="71" spans="1:14" s="51" customFormat="1" ht="22.5" customHeight="1">
      <c r="A71" s="50"/>
      <c r="B71" s="201" t="s">
        <v>321</v>
      </c>
      <c r="C71" s="202"/>
      <c r="D71" s="202"/>
      <c r="E71" s="202"/>
      <c r="F71" s="202"/>
      <c r="G71" s="202"/>
      <c r="H71" s="202"/>
      <c r="I71" s="202"/>
      <c r="J71" s="202"/>
      <c r="K71" s="202"/>
      <c r="L71" s="202"/>
      <c r="M71" s="202"/>
      <c r="N71" s="203"/>
    </row>
    <row r="72" spans="1:14" s="51" customFormat="1" ht="44.25" customHeight="1">
      <c r="B72" s="52" t="s">
        <v>15</v>
      </c>
      <c r="C72" s="53" t="s">
        <v>20</v>
      </c>
      <c r="D72" s="53" t="s">
        <v>21</v>
      </c>
      <c r="E72" s="53" t="s">
        <v>22</v>
      </c>
      <c r="F72" s="53" t="s">
        <v>23</v>
      </c>
      <c r="G72" s="53" t="s">
        <v>24</v>
      </c>
      <c r="H72" s="53" t="s">
        <v>25</v>
      </c>
      <c r="I72" s="53" t="s">
        <v>19</v>
      </c>
      <c r="J72" s="53" t="s">
        <v>26</v>
      </c>
      <c r="K72" s="54" t="s">
        <v>27</v>
      </c>
      <c r="L72" s="55" t="s">
        <v>28</v>
      </c>
      <c r="M72" s="55" t="s">
        <v>18</v>
      </c>
      <c r="N72" s="56" t="s">
        <v>7</v>
      </c>
    </row>
    <row r="73" spans="1:14" ht="15.75">
      <c r="A73" s="57"/>
      <c r="B73" s="204" t="s">
        <v>82</v>
      </c>
      <c r="C73" s="205"/>
      <c r="D73" s="205"/>
      <c r="E73" s="205"/>
      <c r="F73" s="205"/>
      <c r="G73" s="205"/>
      <c r="H73" s="205"/>
      <c r="I73" s="205"/>
      <c r="J73" s="205"/>
      <c r="K73" s="205"/>
      <c r="L73" s="205"/>
      <c r="M73" s="205"/>
      <c r="N73" s="206"/>
    </row>
    <row r="74" spans="1:14" ht="15.75">
      <c r="A74" s="57"/>
      <c r="B74" s="89" t="s">
        <v>165</v>
      </c>
      <c r="C74" s="90" t="s">
        <v>166</v>
      </c>
      <c r="D74" s="95">
        <v>1.39</v>
      </c>
      <c r="E74" s="95">
        <v>1.39</v>
      </c>
      <c r="F74" s="95">
        <v>1.27</v>
      </c>
      <c r="G74" s="95">
        <v>1.37</v>
      </c>
      <c r="H74" s="95">
        <v>1.4</v>
      </c>
      <c r="I74" s="95">
        <v>1.27</v>
      </c>
      <c r="J74" s="95">
        <v>1.4</v>
      </c>
      <c r="K74" s="96">
        <v>-9.2899999999999991</v>
      </c>
      <c r="L74" s="93">
        <v>4</v>
      </c>
      <c r="M74" s="94">
        <v>511443</v>
      </c>
      <c r="N74" s="94">
        <v>703216.14</v>
      </c>
    </row>
    <row r="75" spans="1:14" ht="15.75">
      <c r="A75" s="57"/>
      <c r="B75" s="89" t="s">
        <v>85</v>
      </c>
      <c r="C75" s="90" t="s">
        <v>42</v>
      </c>
      <c r="D75" s="95">
        <v>1.63</v>
      </c>
      <c r="E75" s="95">
        <v>1.63</v>
      </c>
      <c r="F75" s="95">
        <v>1.5</v>
      </c>
      <c r="G75" s="95">
        <v>1.51</v>
      </c>
      <c r="H75" s="95">
        <v>1.6</v>
      </c>
      <c r="I75" s="95">
        <v>1.5</v>
      </c>
      <c r="J75" s="95">
        <v>1.6</v>
      </c>
      <c r="K75" s="96">
        <v>-6.25</v>
      </c>
      <c r="L75" s="93">
        <v>7</v>
      </c>
      <c r="M75" s="94">
        <v>258381</v>
      </c>
      <c r="N75" s="94">
        <v>390441.7</v>
      </c>
    </row>
    <row r="76" spans="1:14" ht="15.75">
      <c r="A76" s="57"/>
      <c r="B76" s="207" t="s">
        <v>90</v>
      </c>
      <c r="C76" s="208"/>
      <c r="D76" s="209"/>
      <c r="E76" s="210"/>
      <c r="F76" s="210"/>
      <c r="G76" s="210"/>
      <c r="H76" s="210"/>
      <c r="I76" s="210"/>
      <c r="J76" s="210"/>
      <c r="K76" s="211"/>
      <c r="L76" s="64">
        <f>SUM(L74:L75)</f>
        <v>11</v>
      </c>
      <c r="M76" s="64">
        <f>SUM(M74:M75)</f>
        <v>769824</v>
      </c>
      <c r="N76" s="64">
        <f>SUM(N74:N75)</f>
        <v>1093657.8400000001</v>
      </c>
    </row>
    <row r="77" spans="1:14" ht="12.95" customHeight="1">
      <c r="A77" s="57"/>
      <c r="B77" s="204" t="s">
        <v>83</v>
      </c>
      <c r="C77" s="205"/>
      <c r="D77" s="205"/>
      <c r="E77" s="205"/>
      <c r="F77" s="205"/>
      <c r="G77" s="205"/>
      <c r="H77" s="205"/>
      <c r="I77" s="205"/>
      <c r="J77" s="205"/>
      <c r="K77" s="205"/>
      <c r="L77" s="205"/>
      <c r="M77" s="205"/>
      <c r="N77" s="206"/>
    </row>
    <row r="78" spans="1:14" ht="12.95" customHeight="1">
      <c r="A78" s="57"/>
      <c r="B78" s="89" t="s">
        <v>212</v>
      </c>
      <c r="C78" s="90" t="s">
        <v>213</v>
      </c>
      <c r="D78" s="95">
        <v>1.39</v>
      </c>
      <c r="E78" s="95">
        <v>1.39</v>
      </c>
      <c r="F78" s="95">
        <v>1.36</v>
      </c>
      <c r="G78" s="95">
        <v>1.36</v>
      </c>
      <c r="H78" s="95">
        <v>1.43</v>
      </c>
      <c r="I78" s="95">
        <v>1.36</v>
      </c>
      <c r="J78" s="95">
        <v>1.45</v>
      </c>
      <c r="K78" s="96">
        <v>-6.21</v>
      </c>
      <c r="L78" s="93">
        <v>5</v>
      </c>
      <c r="M78" s="94">
        <v>568136</v>
      </c>
      <c r="N78" s="94">
        <v>772775.3</v>
      </c>
    </row>
    <row r="79" spans="1:14" ht="12.95" customHeight="1">
      <c r="A79" s="57"/>
      <c r="B79" s="89" t="s">
        <v>138</v>
      </c>
      <c r="C79" s="90" t="s">
        <v>139</v>
      </c>
      <c r="D79" s="95">
        <v>1.4</v>
      </c>
      <c r="E79" s="95">
        <v>1.4</v>
      </c>
      <c r="F79" s="95">
        <v>1.4</v>
      </c>
      <c r="G79" s="95">
        <v>1.4</v>
      </c>
      <c r="H79" s="95">
        <v>1.4</v>
      </c>
      <c r="I79" s="95">
        <v>1.4</v>
      </c>
      <c r="J79" s="95">
        <v>1.4</v>
      </c>
      <c r="K79" s="96">
        <v>0</v>
      </c>
      <c r="L79" s="93">
        <v>1</v>
      </c>
      <c r="M79" s="94">
        <v>49500</v>
      </c>
      <c r="N79" s="94">
        <v>69300</v>
      </c>
    </row>
    <row r="80" spans="1:14" ht="12.95" customHeight="1">
      <c r="A80" s="57"/>
      <c r="B80" s="89" t="s">
        <v>257</v>
      </c>
      <c r="C80" s="90" t="s">
        <v>256</v>
      </c>
      <c r="D80" s="95">
        <v>2.2000000000000002</v>
      </c>
      <c r="E80" s="95">
        <v>2.2000000000000002</v>
      </c>
      <c r="F80" s="95">
        <v>2</v>
      </c>
      <c r="G80" s="95">
        <v>2</v>
      </c>
      <c r="H80" s="95">
        <v>2.2000000000000002</v>
      </c>
      <c r="I80" s="95">
        <v>2</v>
      </c>
      <c r="J80" s="95">
        <v>2.2000000000000002</v>
      </c>
      <c r="K80" s="96">
        <v>-9.09</v>
      </c>
      <c r="L80" s="93">
        <v>3</v>
      </c>
      <c r="M80" s="94">
        <v>264425</v>
      </c>
      <c r="N80" s="94">
        <v>529250</v>
      </c>
    </row>
    <row r="81" spans="1:14" ht="12.95" customHeight="1">
      <c r="A81" s="57"/>
      <c r="B81" s="89" t="s">
        <v>175</v>
      </c>
      <c r="C81" s="90" t="s">
        <v>176</v>
      </c>
      <c r="D81" s="95">
        <v>1.87</v>
      </c>
      <c r="E81" s="95">
        <v>1.87</v>
      </c>
      <c r="F81" s="95">
        <v>1.87</v>
      </c>
      <c r="G81" s="95">
        <v>1.87</v>
      </c>
      <c r="H81" s="95">
        <v>1.89</v>
      </c>
      <c r="I81" s="95">
        <v>1.87</v>
      </c>
      <c r="J81" s="95">
        <v>1.9</v>
      </c>
      <c r="K81" s="96">
        <v>-1.58</v>
      </c>
      <c r="L81" s="93">
        <v>6</v>
      </c>
      <c r="M81" s="94">
        <v>3462935</v>
      </c>
      <c r="N81" s="94">
        <v>6475688.4500000002</v>
      </c>
    </row>
    <row r="82" spans="1:14" ht="12.95" customHeight="1">
      <c r="A82" s="57"/>
      <c r="B82" s="89" t="s">
        <v>38</v>
      </c>
      <c r="C82" s="90" t="s">
        <v>39</v>
      </c>
      <c r="D82" s="95">
        <v>1.28</v>
      </c>
      <c r="E82" s="95">
        <v>1.29</v>
      </c>
      <c r="F82" s="95">
        <v>1.28</v>
      </c>
      <c r="G82" s="95">
        <v>1.29</v>
      </c>
      <c r="H82" s="95">
        <v>1.29</v>
      </c>
      <c r="I82" s="95">
        <v>1.29</v>
      </c>
      <c r="J82" s="95">
        <v>1.29</v>
      </c>
      <c r="K82" s="96">
        <v>0</v>
      </c>
      <c r="L82" s="93">
        <v>15</v>
      </c>
      <c r="M82" s="94">
        <v>5680490</v>
      </c>
      <c r="N82" s="94">
        <v>7306627.2000000002</v>
      </c>
    </row>
    <row r="83" spans="1:14" ht="12.95" customHeight="1">
      <c r="A83" s="57"/>
      <c r="B83" s="207" t="s">
        <v>90</v>
      </c>
      <c r="C83" s="208"/>
      <c r="D83" s="209"/>
      <c r="E83" s="210"/>
      <c r="F83" s="210"/>
      <c r="G83" s="210"/>
      <c r="H83" s="210"/>
      <c r="I83" s="210"/>
      <c r="J83" s="210"/>
      <c r="K83" s="211"/>
      <c r="L83" s="64">
        <f>SUM(L78:L82)</f>
        <v>30</v>
      </c>
      <c r="M83" s="64">
        <f>SUM(M78:M82)</f>
        <v>10025486</v>
      </c>
      <c r="N83" s="64">
        <f>SUM(N78:N82)</f>
        <v>15153640.949999999</v>
      </c>
    </row>
    <row r="84" spans="1:14" ht="12.95" customHeight="1">
      <c r="A84" s="57"/>
      <c r="B84" s="204" t="s">
        <v>31</v>
      </c>
      <c r="C84" s="205"/>
      <c r="D84" s="205"/>
      <c r="E84" s="205"/>
      <c r="F84" s="205"/>
      <c r="G84" s="205"/>
      <c r="H84" s="205"/>
      <c r="I84" s="205"/>
      <c r="J84" s="205"/>
      <c r="K84" s="205"/>
      <c r="L84" s="205"/>
      <c r="M84" s="205"/>
      <c r="N84" s="206"/>
    </row>
    <row r="85" spans="1:14" ht="12.95" customHeight="1">
      <c r="A85" s="57"/>
      <c r="B85" s="89" t="s">
        <v>192</v>
      </c>
      <c r="C85" s="90" t="s">
        <v>193</v>
      </c>
      <c r="D85" s="95">
        <v>18.7</v>
      </c>
      <c r="E85" s="95">
        <v>18.7</v>
      </c>
      <c r="F85" s="95">
        <v>18.7</v>
      </c>
      <c r="G85" s="95">
        <v>18.7</v>
      </c>
      <c r="H85" s="95">
        <v>18.57</v>
      </c>
      <c r="I85" s="95">
        <v>18.7</v>
      </c>
      <c r="J85" s="95">
        <v>18.5</v>
      </c>
      <c r="K85" s="96">
        <v>1.08</v>
      </c>
      <c r="L85" s="93">
        <v>1</v>
      </c>
      <c r="M85" s="94">
        <v>130</v>
      </c>
      <c r="N85" s="94">
        <v>2431</v>
      </c>
    </row>
    <row r="86" spans="1:14" ht="12.95" customHeight="1">
      <c r="A86" s="57"/>
      <c r="B86" s="89" t="s">
        <v>252</v>
      </c>
      <c r="C86" s="90" t="s">
        <v>253</v>
      </c>
      <c r="D86" s="95">
        <v>25</v>
      </c>
      <c r="E86" s="95">
        <v>25</v>
      </c>
      <c r="F86" s="95">
        <v>25</v>
      </c>
      <c r="G86" s="95">
        <v>25</v>
      </c>
      <c r="H86" s="95">
        <v>24.1</v>
      </c>
      <c r="I86" s="95">
        <v>25</v>
      </c>
      <c r="J86" s="95">
        <v>24.1</v>
      </c>
      <c r="K86" s="96">
        <v>3.73</v>
      </c>
      <c r="L86" s="93">
        <v>3</v>
      </c>
      <c r="M86" s="94">
        <v>12000</v>
      </c>
      <c r="N86" s="94">
        <v>300000</v>
      </c>
    </row>
    <row r="87" spans="1:14" ht="15.75">
      <c r="A87" s="57"/>
      <c r="B87" s="207" t="s">
        <v>91</v>
      </c>
      <c r="C87" s="208"/>
      <c r="D87" s="209"/>
      <c r="E87" s="210"/>
      <c r="F87" s="210"/>
      <c r="G87" s="210"/>
      <c r="H87" s="210"/>
      <c r="I87" s="210"/>
      <c r="J87" s="210"/>
      <c r="K87" s="211"/>
      <c r="L87" s="64">
        <f>SUM(L85:L86)</f>
        <v>4</v>
      </c>
      <c r="M87" s="64">
        <f>SUM(M85:M86)</f>
        <v>12130</v>
      </c>
      <c r="N87" s="64">
        <f>SUM(N85:N86)</f>
        <v>302431</v>
      </c>
    </row>
    <row r="88" spans="1:14" ht="12.95" customHeight="1">
      <c r="A88" s="57"/>
      <c r="B88" s="204" t="s">
        <v>84</v>
      </c>
      <c r="C88" s="205"/>
      <c r="D88" s="205"/>
      <c r="E88" s="205"/>
      <c r="F88" s="205"/>
      <c r="G88" s="205"/>
      <c r="H88" s="205"/>
      <c r="I88" s="205"/>
      <c r="J88" s="205"/>
      <c r="K88" s="205"/>
      <c r="L88" s="205"/>
      <c r="M88" s="205"/>
      <c r="N88" s="206"/>
    </row>
    <row r="89" spans="1:14" ht="12.95" customHeight="1">
      <c r="A89" s="57"/>
      <c r="B89" s="101" t="s">
        <v>292</v>
      </c>
      <c r="C89" s="102" t="s">
        <v>293</v>
      </c>
      <c r="D89" s="76">
        <v>5.82</v>
      </c>
      <c r="E89" s="76">
        <v>5.95</v>
      </c>
      <c r="F89" s="76">
        <v>5.75</v>
      </c>
      <c r="G89" s="76">
        <v>5.84</v>
      </c>
      <c r="H89" s="76">
        <v>5.83</v>
      </c>
      <c r="I89" s="76">
        <v>5.88</v>
      </c>
      <c r="J89" s="76">
        <v>5.84</v>
      </c>
      <c r="K89" s="77">
        <v>0.68</v>
      </c>
      <c r="L89" s="78">
        <v>43</v>
      </c>
      <c r="M89" s="79">
        <v>7332929</v>
      </c>
      <c r="N89" s="79">
        <v>42821495.810000002</v>
      </c>
    </row>
    <row r="90" spans="1:14" ht="12.75" customHeight="1">
      <c r="A90" s="57"/>
      <c r="B90" s="207" t="s">
        <v>283</v>
      </c>
      <c r="C90" s="208"/>
      <c r="D90" s="209"/>
      <c r="E90" s="210"/>
      <c r="F90" s="210"/>
      <c r="G90" s="210"/>
      <c r="H90" s="210"/>
      <c r="I90" s="210"/>
      <c r="J90" s="210"/>
      <c r="K90" s="211"/>
      <c r="L90" s="63">
        <f>SUM(L89)</f>
        <v>43</v>
      </c>
      <c r="M90" s="60">
        <f>SUM(M89)</f>
        <v>7332929</v>
      </c>
      <c r="N90" s="60">
        <f>SUM(N89)</f>
        <v>42821495.810000002</v>
      </c>
    </row>
    <row r="91" spans="1:14" s="51" customFormat="1" ht="12.95" customHeight="1">
      <c r="B91" s="65" t="s">
        <v>70</v>
      </c>
      <c r="C91" s="198"/>
      <c r="D91" s="199"/>
      <c r="E91" s="199"/>
      <c r="F91" s="199"/>
      <c r="G91" s="199"/>
      <c r="H91" s="199"/>
      <c r="I91" s="199"/>
      <c r="J91" s="199"/>
      <c r="K91" s="200"/>
      <c r="L91" s="66">
        <f>L83+L76+L87+L90</f>
        <v>88</v>
      </c>
      <c r="M91" s="66">
        <f>M83+M76+M87+M90</f>
        <v>18140369</v>
      </c>
      <c r="N91" s="66">
        <f>N83+N76+N87+N90</f>
        <v>59371225.600000001</v>
      </c>
    </row>
    <row r="92" spans="1:14" s="51" customFormat="1" ht="12.95" customHeight="1">
      <c r="B92" s="65" t="s">
        <v>40</v>
      </c>
      <c r="C92" s="198"/>
      <c r="D92" s="199"/>
      <c r="E92" s="199"/>
      <c r="F92" s="199"/>
      <c r="G92" s="199"/>
      <c r="H92" s="199"/>
      <c r="I92" s="199"/>
      <c r="J92" s="199"/>
      <c r="K92" s="200"/>
      <c r="L92" s="66">
        <f>L91+L70+L53</f>
        <v>882</v>
      </c>
      <c r="M92" s="66">
        <f>M91+M70+M53</f>
        <v>394079609</v>
      </c>
      <c r="N92" s="66">
        <f>N91+N70+N53</f>
        <v>602623256.69000006</v>
      </c>
    </row>
    <row r="93" spans="1:14" ht="12.95" customHeight="1">
      <c r="A93" s="57"/>
      <c r="N93" s="70"/>
    </row>
    <row r="94" spans="1:14" s="51" customFormat="1" ht="18.75" customHeight="1">
      <c r="B94" s="57"/>
      <c r="C94" s="67"/>
      <c r="D94" s="57"/>
      <c r="E94" s="57"/>
      <c r="F94" s="57"/>
      <c r="G94" s="57"/>
      <c r="H94" s="57"/>
      <c r="I94" s="57"/>
      <c r="J94" s="68"/>
      <c r="K94" s="69"/>
      <c r="L94" s="70"/>
      <c r="M94" s="70"/>
      <c r="N94" s="71"/>
    </row>
    <row r="95" spans="1:14" s="51" customFormat="1" ht="18.75" customHeight="1">
      <c r="B95" s="57"/>
      <c r="C95" s="67"/>
      <c r="D95" s="57"/>
      <c r="E95" s="57"/>
      <c r="F95" s="57"/>
      <c r="G95" s="57"/>
      <c r="H95" s="57"/>
      <c r="I95" s="57"/>
      <c r="J95" s="68"/>
      <c r="K95" s="69"/>
      <c r="L95" s="70"/>
      <c r="M95" s="70"/>
      <c r="N95" s="71"/>
    </row>
    <row r="96" spans="1:14" ht="12.95" customHeight="1">
      <c r="A96" s="57"/>
    </row>
  </sheetData>
  <mergeCells count="52">
    <mergeCell ref="C70:K70"/>
    <mergeCell ref="B54:N54"/>
    <mergeCell ref="B56:N56"/>
    <mergeCell ref="B59:C59"/>
    <mergeCell ref="D59:K59"/>
    <mergeCell ref="B69:C69"/>
    <mergeCell ref="D69:K69"/>
    <mergeCell ref="B66:N66"/>
    <mergeCell ref="B60:N60"/>
    <mergeCell ref="B62:C62"/>
    <mergeCell ref="D62:K62"/>
    <mergeCell ref="B63:N63"/>
    <mergeCell ref="B65:C65"/>
    <mergeCell ref="B34:N34"/>
    <mergeCell ref="D42:K42"/>
    <mergeCell ref="B42:C42"/>
    <mergeCell ref="C53:K53"/>
    <mergeCell ref="B43:N43"/>
    <mergeCell ref="D47:K47"/>
    <mergeCell ref="B47:C47"/>
    <mergeCell ref="B48:N48"/>
    <mergeCell ref="B52:C52"/>
    <mergeCell ref="D52:K52"/>
    <mergeCell ref="D65:K65"/>
    <mergeCell ref="B23:C23"/>
    <mergeCell ref="D23:K23"/>
    <mergeCell ref="B28:N28"/>
    <mergeCell ref="B33:C33"/>
    <mergeCell ref="D33:K33"/>
    <mergeCell ref="B24:N24"/>
    <mergeCell ref="B27:C27"/>
    <mergeCell ref="D27:K27"/>
    <mergeCell ref="B1:N1"/>
    <mergeCell ref="B3:N3"/>
    <mergeCell ref="B19:C19"/>
    <mergeCell ref="D19:K19"/>
    <mergeCell ref="B20:N20"/>
    <mergeCell ref="C92:K92"/>
    <mergeCell ref="B71:N71"/>
    <mergeCell ref="C91:K91"/>
    <mergeCell ref="B77:N77"/>
    <mergeCell ref="B83:C83"/>
    <mergeCell ref="D83:K83"/>
    <mergeCell ref="B73:N73"/>
    <mergeCell ref="B76:C76"/>
    <mergeCell ref="D76:K76"/>
    <mergeCell ref="B84:N84"/>
    <mergeCell ref="B87:C87"/>
    <mergeCell ref="D87:K87"/>
    <mergeCell ref="B88:N88"/>
    <mergeCell ref="B90:C90"/>
    <mergeCell ref="D90:K90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2"/>
  <sheetViews>
    <sheetView zoomScale="130" zoomScaleNormal="130" workbookViewId="0">
      <selection activeCell="A9" sqref="A9:D9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18" t="s">
        <v>319</v>
      </c>
      <c r="B1" s="218"/>
      <c r="C1" s="218"/>
      <c r="D1" s="218"/>
    </row>
    <row r="2" spans="1:4" ht="15" customHeight="1">
      <c r="A2" s="72" t="s">
        <v>41</v>
      </c>
      <c r="B2" s="72" t="s">
        <v>20</v>
      </c>
      <c r="C2" s="72" t="s">
        <v>92</v>
      </c>
      <c r="D2" s="72" t="s">
        <v>19</v>
      </c>
    </row>
    <row r="3" spans="1:4" ht="15" customHeight="1">
      <c r="A3" s="215" t="s">
        <v>29</v>
      </c>
      <c r="B3" s="216"/>
      <c r="C3" s="216"/>
      <c r="D3" s="217"/>
    </row>
    <row r="4" spans="1:4" ht="15" customHeight="1">
      <c r="A4" s="46" t="s">
        <v>189</v>
      </c>
      <c r="B4" s="58" t="s">
        <v>140</v>
      </c>
      <c r="C4" s="95">
        <v>0.16</v>
      </c>
      <c r="D4" s="95">
        <v>0.16</v>
      </c>
    </row>
    <row r="5" spans="1:4" ht="15" customHeight="1">
      <c r="A5" s="46" t="s">
        <v>190</v>
      </c>
      <c r="B5" s="58" t="s">
        <v>191</v>
      </c>
      <c r="C5" s="95">
        <v>1.1000000000000001</v>
      </c>
      <c r="D5" s="95">
        <v>1.1000000000000001</v>
      </c>
    </row>
    <row r="6" spans="1:4" ht="15" customHeight="1">
      <c r="A6" s="46" t="s">
        <v>149</v>
      </c>
      <c r="B6" s="58" t="s">
        <v>150</v>
      </c>
      <c r="C6" s="95">
        <v>0.95</v>
      </c>
      <c r="D6" s="95">
        <v>0.95</v>
      </c>
    </row>
    <row r="7" spans="1:4" ht="15" customHeight="1">
      <c r="A7" s="215" t="s">
        <v>93</v>
      </c>
      <c r="B7" s="216"/>
      <c r="C7" s="216"/>
      <c r="D7" s="217"/>
    </row>
    <row r="8" spans="1:4" ht="15" customHeight="1">
      <c r="A8" s="46" t="s">
        <v>298</v>
      </c>
      <c r="B8" s="58" t="s">
        <v>299</v>
      </c>
      <c r="C8" s="76">
        <v>0.6</v>
      </c>
      <c r="D8" s="76">
        <v>0.64</v>
      </c>
    </row>
    <row r="9" spans="1:4" ht="15" customHeight="1">
      <c r="A9" s="212" t="s">
        <v>82</v>
      </c>
      <c r="B9" s="213"/>
      <c r="C9" s="213"/>
      <c r="D9" s="214"/>
    </row>
    <row r="10" spans="1:4" ht="15" customHeight="1">
      <c r="A10" s="46" t="s">
        <v>95</v>
      </c>
      <c r="B10" s="58" t="s">
        <v>94</v>
      </c>
      <c r="C10" s="76">
        <v>7</v>
      </c>
      <c r="D10" s="95">
        <v>7</v>
      </c>
    </row>
    <row r="11" spans="1:4" ht="15" customHeight="1">
      <c r="A11" s="46" t="s">
        <v>143</v>
      </c>
      <c r="B11" s="58" t="s">
        <v>144</v>
      </c>
      <c r="C11" s="76">
        <v>0.54</v>
      </c>
      <c r="D11" s="76">
        <v>0.54</v>
      </c>
    </row>
    <row r="12" spans="1:4" ht="15" customHeight="1">
      <c r="A12" s="212" t="s">
        <v>83</v>
      </c>
      <c r="B12" s="213"/>
      <c r="C12" s="213"/>
      <c r="D12" s="214"/>
    </row>
    <row r="13" spans="1:4" ht="15" customHeight="1">
      <c r="A13" s="101" t="s">
        <v>110</v>
      </c>
      <c r="B13" s="102" t="s">
        <v>111</v>
      </c>
      <c r="C13" s="95">
        <v>1.9</v>
      </c>
      <c r="D13" s="95">
        <v>1.9</v>
      </c>
    </row>
    <row r="14" spans="1:4" ht="15" customHeight="1">
      <c r="A14" s="101" t="s">
        <v>151</v>
      </c>
      <c r="B14" s="102" t="s">
        <v>152</v>
      </c>
      <c r="C14" s="95">
        <v>2.8</v>
      </c>
      <c r="D14" s="95">
        <v>2.8</v>
      </c>
    </row>
    <row r="15" spans="1:4" ht="15" customHeight="1">
      <c r="A15" s="101" t="s">
        <v>96</v>
      </c>
      <c r="B15" s="102" t="s">
        <v>97</v>
      </c>
      <c r="C15" s="95">
        <v>5.04</v>
      </c>
      <c r="D15" s="117">
        <v>5.04</v>
      </c>
    </row>
    <row r="16" spans="1:4" ht="15" customHeight="1">
      <c r="A16" s="215" t="s">
        <v>31</v>
      </c>
      <c r="B16" s="216"/>
      <c r="C16" s="216"/>
      <c r="D16" s="217"/>
    </row>
    <row r="17" spans="1:4" ht="15" customHeight="1">
      <c r="A17" s="46" t="s">
        <v>270</v>
      </c>
      <c r="B17" s="58" t="s">
        <v>271</v>
      </c>
      <c r="C17" s="95">
        <v>67</v>
      </c>
      <c r="D17" s="95">
        <v>67</v>
      </c>
    </row>
    <row r="18" spans="1:4" ht="15" customHeight="1">
      <c r="A18" s="46" t="s">
        <v>183</v>
      </c>
      <c r="B18" s="58" t="s">
        <v>184</v>
      </c>
      <c r="C18" s="95">
        <v>102</v>
      </c>
      <c r="D18" s="95">
        <v>102</v>
      </c>
    </row>
    <row r="19" spans="1:4" ht="15" customHeight="1">
      <c r="A19" s="101" t="s">
        <v>241</v>
      </c>
      <c r="B19" s="102" t="s">
        <v>240</v>
      </c>
      <c r="C19" s="95">
        <v>9.25</v>
      </c>
      <c r="D19" s="95">
        <v>9.25</v>
      </c>
    </row>
    <row r="20" spans="1:4" ht="15" customHeight="1">
      <c r="A20" s="215" t="s">
        <v>84</v>
      </c>
      <c r="B20" s="216"/>
      <c r="C20" s="216"/>
      <c r="D20" s="217"/>
    </row>
    <row r="21" spans="1:4" ht="15" customHeight="1">
      <c r="A21" s="46" t="s">
        <v>155</v>
      </c>
      <c r="B21" s="58" t="s">
        <v>156</v>
      </c>
      <c r="C21" s="76">
        <v>2.11</v>
      </c>
      <c r="D21" s="76">
        <v>2.11</v>
      </c>
    </row>
    <row r="22" spans="1:4" ht="15" customHeight="1">
      <c r="A22" s="46" t="s">
        <v>232</v>
      </c>
      <c r="B22" s="58" t="s">
        <v>233</v>
      </c>
      <c r="C22" s="76">
        <v>5.99</v>
      </c>
      <c r="D22" s="76">
        <v>5.99</v>
      </c>
    </row>
    <row r="23" spans="1:4" ht="15" customHeight="1">
      <c r="A23" s="72" t="s">
        <v>41</v>
      </c>
      <c r="B23" s="72" t="s">
        <v>20</v>
      </c>
      <c r="C23" s="72" t="s">
        <v>92</v>
      </c>
      <c r="D23" s="72" t="s">
        <v>19</v>
      </c>
    </row>
    <row r="24" spans="1:4" ht="15" customHeight="1">
      <c r="A24" s="212" t="s">
        <v>29</v>
      </c>
      <c r="B24" s="213"/>
      <c r="C24" s="213"/>
      <c r="D24" s="214"/>
    </row>
    <row r="25" spans="1:4" ht="15" customHeight="1">
      <c r="A25" s="101" t="s">
        <v>242</v>
      </c>
      <c r="B25" s="102" t="s">
        <v>243</v>
      </c>
      <c r="C25" s="95">
        <v>0.2</v>
      </c>
      <c r="D25" s="95">
        <v>0.2</v>
      </c>
    </row>
    <row r="26" spans="1:4" ht="15" customHeight="1">
      <c r="A26" s="101" t="s">
        <v>296</v>
      </c>
      <c r="B26" s="102" t="s">
        <v>297</v>
      </c>
      <c r="C26" s="95">
        <v>1</v>
      </c>
      <c r="D26" s="95">
        <v>1</v>
      </c>
    </row>
    <row r="27" spans="1:4" ht="15" customHeight="1">
      <c r="A27" s="46" t="s">
        <v>238</v>
      </c>
      <c r="B27" s="58" t="s">
        <v>239</v>
      </c>
      <c r="C27" s="95">
        <v>0.27</v>
      </c>
      <c r="D27" s="95">
        <v>0.27</v>
      </c>
    </row>
    <row r="28" spans="1:4" ht="15" customHeight="1">
      <c r="A28" s="46" t="s">
        <v>261</v>
      </c>
      <c r="B28" s="58" t="s">
        <v>262</v>
      </c>
      <c r="C28" s="95">
        <v>0.05</v>
      </c>
      <c r="D28" s="95">
        <v>0.05</v>
      </c>
    </row>
    <row r="29" spans="1:4" ht="15" customHeight="1">
      <c r="A29" s="46" t="s">
        <v>220</v>
      </c>
      <c r="B29" s="58" t="s">
        <v>221</v>
      </c>
      <c r="C29" s="95">
        <v>7.0000000000000007E-2</v>
      </c>
      <c r="D29" s="95">
        <v>7.0000000000000007E-2</v>
      </c>
    </row>
    <row r="30" spans="1:4" ht="15" customHeight="1">
      <c r="A30" s="46" t="s">
        <v>294</v>
      </c>
      <c r="B30" s="58" t="s">
        <v>295</v>
      </c>
      <c r="C30" s="76">
        <v>0.11</v>
      </c>
      <c r="D30" s="95">
        <v>0.11</v>
      </c>
    </row>
    <row r="31" spans="1:4" ht="15" customHeight="1">
      <c r="A31" s="46" t="s">
        <v>279</v>
      </c>
      <c r="B31" s="58" t="s">
        <v>280</v>
      </c>
      <c r="C31" s="76">
        <v>1</v>
      </c>
      <c r="D31" s="95">
        <v>1</v>
      </c>
    </row>
    <row r="32" spans="1:4" ht="15" customHeight="1">
      <c r="A32" s="46" t="s">
        <v>296</v>
      </c>
      <c r="B32" s="58" t="s">
        <v>297</v>
      </c>
      <c r="C32" s="95">
        <v>1</v>
      </c>
      <c r="D32" s="95">
        <v>1</v>
      </c>
    </row>
    <row r="33" spans="1:4" ht="15" customHeight="1">
      <c r="A33" s="101" t="s">
        <v>284</v>
      </c>
      <c r="B33" s="102" t="s">
        <v>285</v>
      </c>
      <c r="C33" s="95">
        <v>1.01</v>
      </c>
      <c r="D33" s="95">
        <v>1.01</v>
      </c>
    </row>
    <row r="34" spans="1:4" ht="15" customHeight="1">
      <c r="A34" s="101" t="s">
        <v>228</v>
      </c>
      <c r="B34" s="102" t="s">
        <v>229</v>
      </c>
      <c r="C34" s="95">
        <v>1.05</v>
      </c>
      <c r="D34" s="95">
        <v>1.05</v>
      </c>
    </row>
    <row r="35" spans="1:4" ht="15" customHeight="1">
      <c r="A35" s="46" t="s">
        <v>196</v>
      </c>
      <c r="B35" s="58" t="s">
        <v>197</v>
      </c>
      <c r="C35" s="81">
        <v>1</v>
      </c>
      <c r="D35" s="86">
        <v>1</v>
      </c>
    </row>
    <row r="36" spans="1:4" ht="15" customHeight="1">
      <c r="A36" s="84" t="s">
        <v>185</v>
      </c>
      <c r="B36" s="85" t="s">
        <v>186</v>
      </c>
      <c r="C36" s="81">
        <v>1</v>
      </c>
      <c r="D36" s="81">
        <v>1</v>
      </c>
    </row>
    <row r="37" spans="1:4" ht="15" customHeight="1">
      <c r="A37" s="46" t="s">
        <v>159</v>
      </c>
      <c r="B37" s="58" t="s">
        <v>160</v>
      </c>
      <c r="C37" s="81">
        <v>0.75</v>
      </c>
      <c r="D37" s="81">
        <v>0.75</v>
      </c>
    </row>
    <row r="38" spans="1:4" ht="15" customHeight="1">
      <c r="A38" s="46" t="s">
        <v>136</v>
      </c>
      <c r="B38" s="58" t="s">
        <v>137</v>
      </c>
      <c r="C38" s="81">
        <v>1</v>
      </c>
      <c r="D38" s="81">
        <v>1</v>
      </c>
    </row>
    <row r="39" spans="1:4" ht="15" customHeight="1">
      <c r="A39" s="46" t="s">
        <v>98</v>
      </c>
      <c r="B39" s="58" t="s">
        <v>99</v>
      </c>
      <c r="C39" s="81">
        <v>0.94</v>
      </c>
      <c r="D39" s="81">
        <v>0.94</v>
      </c>
    </row>
    <row r="40" spans="1:4" ht="15" customHeight="1">
      <c r="A40" s="82" t="s">
        <v>177</v>
      </c>
      <c r="B40" s="83" t="s">
        <v>178</v>
      </c>
      <c r="C40" s="81">
        <v>1</v>
      </c>
      <c r="D40" s="81">
        <v>1</v>
      </c>
    </row>
    <row r="41" spans="1:4" ht="15" customHeight="1">
      <c r="A41" s="212" t="s">
        <v>142</v>
      </c>
      <c r="B41" s="213"/>
      <c r="C41" s="213"/>
      <c r="D41" s="214"/>
    </row>
    <row r="42" spans="1:4" ht="15" customHeight="1">
      <c r="A42" s="46" t="s">
        <v>209</v>
      </c>
      <c r="B42" s="58" t="s">
        <v>208</v>
      </c>
      <c r="C42" s="95">
        <v>0.69</v>
      </c>
      <c r="D42" s="95">
        <v>0.69</v>
      </c>
    </row>
    <row r="43" spans="1:4" ht="15" customHeight="1">
      <c r="A43" s="212" t="s">
        <v>82</v>
      </c>
      <c r="B43" s="213"/>
      <c r="C43" s="213"/>
      <c r="D43" s="214"/>
    </row>
    <row r="44" spans="1:4" ht="15" customHeight="1">
      <c r="A44" s="101" t="s">
        <v>268</v>
      </c>
      <c r="B44" s="102" t="s">
        <v>269</v>
      </c>
      <c r="C44" s="95">
        <v>1</v>
      </c>
      <c r="D44" s="95">
        <v>1</v>
      </c>
    </row>
    <row r="45" spans="1:4" ht="15" customHeight="1">
      <c r="A45" s="212" t="s">
        <v>83</v>
      </c>
      <c r="B45" s="213"/>
      <c r="C45" s="213"/>
      <c r="D45" s="214"/>
    </row>
    <row r="46" spans="1:4" ht="15" customHeight="1">
      <c r="A46" s="89" t="s">
        <v>215</v>
      </c>
      <c r="B46" s="90" t="s">
        <v>214</v>
      </c>
      <c r="C46" s="95">
        <v>3</v>
      </c>
      <c r="D46" s="95">
        <v>3</v>
      </c>
    </row>
    <row r="47" spans="1:4" ht="15" customHeight="1">
      <c r="A47" s="101" t="s">
        <v>251</v>
      </c>
      <c r="B47" s="102" t="s">
        <v>250</v>
      </c>
      <c r="C47" s="95">
        <v>100</v>
      </c>
      <c r="D47" s="95">
        <v>100</v>
      </c>
    </row>
    <row r="48" spans="1:4" ht="15" customHeight="1">
      <c r="A48" s="215" t="s">
        <v>31</v>
      </c>
      <c r="B48" s="216"/>
      <c r="C48" s="216"/>
      <c r="D48" s="217"/>
    </row>
    <row r="49" spans="1:4" ht="15" customHeight="1">
      <c r="A49" s="46" t="s">
        <v>248</v>
      </c>
      <c r="B49" s="58" t="s">
        <v>249</v>
      </c>
      <c r="C49" s="95">
        <v>25.8</v>
      </c>
      <c r="D49" s="95">
        <v>25.33</v>
      </c>
    </row>
    <row r="50" spans="1:4" ht="15" customHeight="1">
      <c r="A50" s="72" t="s">
        <v>41</v>
      </c>
      <c r="B50" s="72" t="s">
        <v>20</v>
      </c>
      <c r="C50" s="72" t="s">
        <v>92</v>
      </c>
      <c r="D50" s="72" t="s">
        <v>19</v>
      </c>
    </row>
    <row r="51" spans="1:4" ht="15" customHeight="1">
      <c r="A51" s="215" t="s">
        <v>83</v>
      </c>
      <c r="B51" s="216"/>
      <c r="C51" s="216"/>
      <c r="D51" s="217"/>
    </row>
    <row r="52" spans="1:4" ht="15" customHeight="1">
      <c r="A52" s="89" t="s">
        <v>100</v>
      </c>
      <c r="B52" s="90" t="s">
        <v>101</v>
      </c>
      <c r="C52" s="95">
        <v>1.4</v>
      </c>
      <c r="D52" s="95">
        <v>1.4</v>
      </c>
    </row>
  </sheetData>
  <mergeCells count="13">
    <mergeCell ref="A1:D1"/>
    <mergeCell ref="A3:D3"/>
    <mergeCell ref="A20:D20"/>
    <mergeCell ref="A24:D24"/>
    <mergeCell ref="A12:D12"/>
    <mergeCell ref="A16:D16"/>
    <mergeCell ref="A9:D9"/>
    <mergeCell ref="A41:D41"/>
    <mergeCell ref="A7:D7"/>
    <mergeCell ref="A51:D51"/>
    <mergeCell ref="A45:D45"/>
    <mergeCell ref="A43:D43"/>
    <mergeCell ref="A48:D48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27"/>
  <sheetViews>
    <sheetView zoomScale="115" zoomScaleNormal="115" workbookViewId="0">
      <selection sqref="A1:XFD1048576"/>
    </sheetView>
  </sheetViews>
  <sheetFormatPr defaultRowHeight="15.75"/>
  <cols>
    <col min="1" max="1" width="3" style="119" customWidth="1"/>
    <col min="2" max="2" width="35.140625" style="119" customWidth="1"/>
    <col min="3" max="3" width="8.7109375" style="120" customWidth="1"/>
    <col min="4" max="4" width="22.140625" style="121" customWidth="1"/>
    <col min="5" max="5" width="19.28515625" style="122" customWidth="1"/>
    <col min="6" max="6" width="17.7109375" style="122" customWidth="1"/>
    <col min="7" max="7" width="10.85546875" style="119" bestFit="1" customWidth="1"/>
    <col min="8" max="8" width="9.85546875" style="119" bestFit="1" customWidth="1"/>
    <col min="9" max="9" width="11.85546875" style="119" bestFit="1" customWidth="1"/>
    <col min="10" max="256" width="9.140625" style="119"/>
    <col min="257" max="257" width="3" style="119" customWidth="1"/>
    <col min="258" max="258" width="35.140625" style="119" customWidth="1"/>
    <col min="259" max="259" width="8.7109375" style="119" customWidth="1"/>
    <col min="260" max="260" width="22.140625" style="119" customWidth="1"/>
    <col min="261" max="261" width="19.28515625" style="119" customWidth="1"/>
    <col min="262" max="262" width="17.7109375" style="119" customWidth="1"/>
    <col min="263" max="263" width="10.85546875" style="119" bestFit="1" customWidth="1"/>
    <col min="264" max="264" width="9.85546875" style="119" bestFit="1" customWidth="1"/>
    <col min="265" max="265" width="11.85546875" style="119" bestFit="1" customWidth="1"/>
    <col min="266" max="512" width="9.140625" style="119"/>
    <col min="513" max="513" width="3" style="119" customWidth="1"/>
    <col min="514" max="514" width="35.140625" style="119" customWidth="1"/>
    <col min="515" max="515" width="8.7109375" style="119" customWidth="1"/>
    <col min="516" max="516" width="22.140625" style="119" customWidth="1"/>
    <col min="517" max="517" width="19.28515625" style="119" customWidth="1"/>
    <col min="518" max="518" width="17.7109375" style="119" customWidth="1"/>
    <col min="519" max="519" width="10.85546875" style="119" bestFit="1" customWidth="1"/>
    <col min="520" max="520" width="9.85546875" style="119" bestFit="1" customWidth="1"/>
    <col min="521" max="521" width="11.85546875" style="119" bestFit="1" customWidth="1"/>
    <col min="522" max="768" width="9.140625" style="119"/>
    <col min="769" max="769" width="3" style="119" customWidth="1"/>
    <col min="770" max="770" width="35.140625" style="119" customWidth="1"/>
    <col min="771" max="771" width="8.7109375" style="119" customWidth="1"/>
    <col min="772" max="772" width="22.140625" style="119" customWidth="1"/>
    <col min="773" max="773" width="19.28515625" style="119" customWidth="1"/>
    <col min="774" max="774" width="17.7109375" style="119" customWidth="1"/>
    <col min="775" max="775" width="10.85546875" style="119" bestFit="1" customWidth="1"/>
    <col min="776" max="776" width="9.85546875" style="119" bestFit="1" customWidth="1"/>
    <col min="777" max="777" width="11.85546875" style="119" bestFit="1" customWidth="1"/>
    <col min="778" max="1024" width="9.140625" style="119"/>
    <col min="1025" max="1025" width="3" style="119" customWidth="1"/>
    <col min="1026" max="1026" width="35.140625" style="119" customWidth="1"/>
    <col min="1027" max="1027" width="8.7109375" style="119" customWidth="1"/>
    <col min="1028" max="1028" width="22.140625" style="119" customWidth="1"/>
    <col min="1029" max="1029" width="19.28515625" style="119" customWidth="1"/>
    <col min="1030" max="1030" width="17.7109375" style="119" customWidth="1"/>
    <col min="1031" max="1031" width="10.85546875" style="119" bestFit="1" customWidth="1"/>
    <col min="1032" max="1032" width="9.85546875" style="119" bestFit="1" customWidth="1"/>
    <col min="1033" max="1033" width="11.85546875" style="119" bestFit="1" customWidth="1"/>
    <col min="1034" max="1280" width="9.140625" style="119"/>
    <col min="1281" max="1281" width="3" style="119" customWidth="1"/>
    <col min="1282" max="1282" width="35.140625" style="119" customWidth="1"/>
    <col min="1283" max="1283" width="8.7109375" style="119" customWidth="1"/>
    <col min="1284" max="1284" width="22.140625" style="119" customWidth="1"/>
    <col min="1285" max="1285" width="19.28515625" style="119" customWidth="1"/>
    <col min="1286" max="1286" width="17.7109375" style="119" customWidth="1"/>
    <col min="1287" max="1287" width="10.85546875" style="119" bestFit="1" customWidth="1"/>
    <col min="1288" max="1288" width="9.85546875" style="119" bestFit="1" customWidth="1"/>
    <col min="1289" max="1289" width="11.85546875" style="119" bestFit="1" customWidth="1"/>
    <col min="1290" max="1536" width="9.140625" style="119"/>
    <col min="1537" max="1537" width="3" style="119" customWidth="1"/>
    <col min="1538" max="1538" width="35.140625" style="119" customWidth="1"/>
    <col min="1539" max="1539" width="8.7109375" style="119" customWidth="1"/>
    <col min="1540" max="1540" width="22.140625" style="119" customWidth="1"/>
    <col min="1541" max="1541" width="19.28515625" style="119" customWidth="1"/>
    <col min="1542" max="1542" width="17.7109375" style="119" customWidth="1"/>
    <col min="1543" max="1543" width="10.85546875" style="119" bestFit="1" customWidth="1"/>
    <col min="1544" max="1544" width="9.85546875" style="119" bestFit="1" customWidth="1"/>
    <col min="1545" max="1545" width="11.85546875" style="119" bestFit="1" customWidth="1"/>
    <col min="1546" max="1792" width="9.140625" style="119"/>
    <col min="1793" max="1793" width="3" style="119" customWidth="1"/>
    <col min="1794" max="1794" width="35.140625" style="119" customWidth="1"/>
    <col min="1795" max="1795" width="8.7109375" style="119" customWidth="1"/>
    <col min="1796" max="1796" width="22.140625" style="119" customWidth="1"/>
    <col min="1797" max="1797" width="19.28515625" style="119" customWidth="1"/>
    <col min="1798" max="1798" width="17.7109375" style="119" customWidth="1"/>
    <col min="1799" max="1799" width="10.85546875" style="119" bestFit="1" customWidth="1"/>
    <col min="1800" max="1800" width="9.85546875" style="119" bestFit="1" customWidth="1"/>
    <col min="1801" max="1801" width="11.85546875" style="119" bestFit="1" customWidth="1"/>
    <col min="1802" max="2048" width="9.140625" style="119"/>
    <col min="2049" max="2049" width="3" style="119" customWidth="1"/>
    <col min="2050" max="2050" width="35.140625" style="119" customWidth="1"/>
    <col min="2051" max="2051" width="8.7109375" style="119" customWidth="1"/>
    <col min="2052" max="2052" width="22.140625" style="119" customWidth="1"/>
    <col min="2053" max="2053" width="19.28515625" style="119" customWidth="1"/>
    <col min="2054" max="2054" width="17.7109375" style="119" customWidth="1"/>
    <col min="2055" max="2055" width="10.85546875" style="119" bestFit="1" customWidth="1"/>
    <col min="2056" max="2056" width="9.85546875" style="119" bestFit="1" customWidth="1"/>
    <col min="2057" max="2057" width="11.85546875" style="119" bestFit="1" customWidth="1"/>
    <col min="2058" max="2304" width="9.140625" style="119"/>
    <col min="2305" max="2305" width="3" style="119" customWidth="1"/>
    <col min="2306" max="2306" width="35.140625" style="119" customWidth="1"/>
    <col min="2307" max="2307" width="8.7109375" style="119" customWidth="1"/>
    <col min="2308" max="2308" width="22.140625" style="119" customWidth="1"/>
    <col min="2309" max="2309" width="19.28515625" style="119" customWidth="1"/>
    <col min="2310" max="2310" width="17.7109375" style="119" customWidth="1"/>
    <col min="2311" max="2311" width="10.85546875" style="119" bestFit="1" customWidth="1"/>
    <col min="2312" max="2312" width="9.85546875" style="119" bestFit="1" customWidth="1"/>
    <col min="2313" max="2313" width="11.85546875" style="119" bestFit="1" customWidth="1"/>
    <col min="2314" max="2560" width="9.140625" style="119"/>
    <col min="2561" max="2561" width="3" style="119" customWidth="1"/>
    <col min="2562" max="2562" width="35.140625" style="119" customWidth="1"/>
    <col min="2563" max="2563" width="8.7109375" style="119" customWidth="1"/>
    <col min="2564" max="2564" width="22.140625" style="119" customWidth="1"/>
    <col min="2565" max="2565" width="19.28515625" style="119" customWidth="1"/>
    <col min="2566" max="2566" width="17.7109375" style="119" customWidth="1"/>
    <col min="2567" max="2567" width="10.85546875" style="119" bestFit="1" customWidth="1"/>
    <col min="2568" max="2568" width="9.85546875" style="119" bestFit="1" customWidth="1"/>
    <col min="2569" max="2569" width="11.85546875" style="119" bestFit="1" customWidth="1"/>
    <col min="2570" max="2816" width="9.140625" style="119"/>
    <col min="2817" max="2817" width="3" style="119" customWidth="1"/>
    <col min="2818" max="2818" width="35.140625" style="119" customWidth="1"/>
    <col min="2819" max="2819" width="8.7109375" style="119" customWidth="1"/>
    <col min="2820" max="2820" width="22.140625" style="119" customWidth="1"/>
    <col min="2821" max="2821" width="19.28515625" style="119" customWidth="1"/>
    <col min="2822" max="2822" width="17.7109375" style="119" customWidth="1"/>
    <col min="2823" max="2823" width="10.85546875" style="119" bestFit="1" customWidth="1"/>
    <col min="2824" max="2824" width="9.85546875" style="119" bestFit="1" customWidth="1"/>
    <col min="2825" max="2825" width="11.85546875" style="119" bestFit="1" customWidth="1"/>
    <col min="2826" max="3072" width="9.140625" style="119"/>
    <col min="3073" max="3073" width="3" style="119" customWidth="1"/>
    <col min="3074" max="3074" width="35.140625" style="119" customWidth="1"/>
    <col min="3075" max="3075" width="8.7109375" style="119" customWidth="1"/>
    <col min="3076" max="3076" width="22.140625" style="119" customWidth="1"/>
    <col min="3077" max="3077" width="19.28515625" style="119" customWidth="1"/>
    <col min="3078" max="3078" width="17.7109375" style="119" customWidth="1"/>
    <col min="3079" max="3079" width="10.85546875" style="119" bestFit="1" customWidth="1"/>
    <col min="3080" max="3080" width="9.85546875" style="119" bestFit="1" customWidth="1"/>
    <col min="3081" max="3081" width="11.85546875" style="119" bestFit="1" customWidth="1"/>
    <col min="3082" max="3328" width="9.140625" style="119"/>
    <col min="3329" max="3329" width="3" style="119" customWidth="1"/>
    <col min="3330" max="3330" width="35.140625" style="119" customWidth="1"/>
    <col min="3331" max="3331" width="8.7109375" style="119" customWidth="1"/>
    <col min="3332" max="3332" width="22.140625" style="119" customWidth="1"/>
    <col min="3333" max="3333" width="19.28515625" style="119" customWidth="1"/>
    <col min="3334" max="3334" width="17.7109375" style="119" customWidth="1"/>
    <col min="3335" max="3335" width="10.85546875" style="119" bestFit="1" customWidth="1"/>
    <col min="3336" max="3336" width="9.85546875" style="119" bestFit="1" customWidth="1"/>
    <col min="3337" max="3337" width="11.85546875" style="119" bestFit="1" customWidth="1"/>
    <col min="3338" max="3584" width="9.140625" style="119"/>
    <col min="3585" max="3585" width="3" style="119" customWidth="1"/>
    <col min="3586" max="3586" width="35.140625" style="119" customWidth="1"/>
    <col min="3587" max="3587" width="8.7109375" style="119" customWidth="1"/>
    <col min="3588" max="3588" width="22.140625" style="119" customWidth="1"/>
    <col min="3589" max="3589" width="19.28515625" style="119" customWidth="1"/>
    <col min="3590" max="3590" width="17.7109375" style="119" customWidth="1"/>
    <col min="3591" max="3591" width="10.85546875" style="119" bestFit="1" customWidth="1"/>
    <col min="3592" max="3592" width="9.85546875" style="119" bestFit="1" customWidth="1"/>
    <col min="3593" max="3593" width="11.85546875" style="119" bestFit="1" customWidth="1"/>
    <col min="3594" max="3840" width="9.140625" style="119"/>
    <col min="3841" max="3841" width="3" style="119" customWidth="1"/>
    <col min="3842" max="3842" width="35.140625" style="119" customWidth="1"/>
    <col min="3843" max="3843" width="8.7109375" style="119" customWidth="1"/>
    <col min="3844" max="3844" width="22.140625" style="119" customWidth="1"/>
    <col min="3845" max="3845" width="19.28515625" style="119" customWidth="1"/>
    <col min="3846" max="3846" width="17.7109375" style="119" customWidth="1"/>
    <col min="3847" max="3847" width="10.85546875" style="119" bestFit="1" customWidth="1"/>
    <col min="3848" max="3848" width="9.85546875" style="119" bestFit="1" customWidth="1"/>
    <col min="3849" max="3849" width="11.85546875" style="119" bestFit="1" customWidth="1"/>
    <col min="3850" max="4096" width="9.140625" style="119"/>
    <col min="4097" max="4097" width="3" style="119" customWidth="1"/>
    <col min="4098" max="4098" width="35.140625" style="119" customWidth="1"/>
    <col min="4099" max="4099" width="8.7109375" style="119" customWidth="1"/>
    <col min="4100" max="4100" width="22.140625" style="119" customWidth="1"/>
    <col min="4101" max="4101" width="19.28515625" style="119" customWidth="1"/>
    <col min="4102" max="4102" width="17.7109375" style="119" customWidth="1"/>
    <col min="4103" max="4103" width="10.85546875" style="119" bestFit="1" customWidth="1"/>
    <col min="4104" max="4104" width="9.85546875" style="119" bestFit="1" customWidth="1"/>
    <col min="4105" max="4105" width="11.85546875" style="119" bestFit="1" customWidth="1"/>
    <col min="4106" max="4352" width="9.140625" style="119"/>
    <col min="4353" max="4353" width="3" style="119" customWidth="1"/>
    <col min="4354" max="4354" width="35.140625" style="119" customWidth="1"/>
    <col min="4355" max="4355" width="8.7109375" style="119" customWidth="1"/>
    <col min="4356" max="4356" width="22.140625" style="119" customWidth="1"/>
    <col min="4357" max="4357" width="19.28515625" style="119" customWidth="1"/>
    <col min="4358" max="4358" width="17.7109375" style="119" customWidth="1"/>
    <col min="4359" max="4359" width="10.85546875" style="119" bestFit="1" customWidth="1"/>
    <col min="4360" max="4360" width="9.85546875" style="119" bestFit="1" customWidth="1"/>
    <col min="4361" max="4361" width="11.85546875" style="119" bestFit="1" customWidth="1"/>
    <col min="4362" max="4608" width="9.140625" style="119"/>
    <col min="4609" max="4609" width="3" style="119" customWidth="1"/>
    <col min="4610" max="4610" width="35.140625" style="119" customWidth="1"/>
    <col min="4611" max="4611" width="8.7109375" style="119" customWidth="1"/>
    <col min="4612" max="4612" width="22.140625" style="119" customWidth="1"/>
    <col min="4613" max="4613" width="19.28515625" style="119" customWidth="1"/>
    <col min="4614" max="4614" width="17.7109375" style="119" customWidth="1"/>
    <col min="4615" max="4615" width="10.85546875" style="119" bestFit="1" customWidth="1"/>
    <col min="4616" max="4616" width="9.85546875" style="119" bestFit="1" customWidth="1"/>
    <col min="4617" max="4617" width="11.85546875" style="119" bestFit="1" customWidth="1"/>
    <col min="4618" max="4864" width="9.140625" style="119"/>
    <col min="4865" max="4865" width="3" style="119" customWidth="1"/>
    <col min="4866" max="4866" width="35.140625" style="119" customWidth="1"/>
    <col min="4867" max="4867" width="8.7109375" style="119" customWidth="1"/>
    <col min="4868" max="4868" width="22.140625" style="119" customWidth="1"/>
    <col min="4869" max="4869" width="19.28515625" style="119" customWidth="1"/>
    <col min="4870" max="4870" width="17.7109375" style="119" customWidth="1"/>
    <col min="4871" max="4871" width="10.85546875" style="119" bestFit="1" customWidth="1"/>
    <col min="4872" max="4872" width="9.85546875" style="119" bestFit="1" customWidth="1"/>
    <col min="4873" max="4873" width="11.85546875" style="119" bestFit="1" customWidth="1"/>
    <col min="4874" max="5120" width="9.140625" style="119"/>
    <col min="5121" max="5121" width="3" style="119" customWidth="1"/>
    <col min="5122" max="5122" width="35.140625" style="119" customWidth="1"/>
    <col min="5123" max="5123" width="8.7109375" style="119" customWidth="1"/>
    <col min="5124" max="5124" width="22.140625" style="119" customWidth="1"/>
    <col min="5125" max="5125" width="19.28515625" style="119" customWidth="1"/>
    <col min="5126" max="5126" width="17.7109375" style="119" customWidth="1"/>
    <col min="5127" max="5127" width="10.85546875" style="119" bestFit="1" customWidth="1"/>
    <col min="5128" max="5128" width="9.85546875" style="119" bestFit="1" customWidth="1"/>
    <col min="5129" max="5129" width="11.85546875" style="119" bestFit="1" customWidth="1"/>
    <col min="5130" max="5376" width="9.140625" style="119"/>
    <col min="5377" max="5377" width="3" style="119" customWidth="1"/>
    <col min="5378" max="5378" width="35.140625" style="119" customWidth="1"/>
    <col min="5379" max="5379" width="8.7109375" style="119" customWidth="1"/>
    <col min="5380" max="5380" width="22.140625" style="119" customWidth="1"/>
    <col min="5381" max="5381" width="19.28515625" style="119" customWidth="1"/>
    <col min="5382" max="5382" width="17.7109375" style="119" customWidth="1"/>
    <col min="5383" max="5383" width="10.85546875" style="119" bestFit="1" customWidth="1"/>
    <col min="5384" max="5384" width="9.85546875" style="119" bestFit="1" customWidth="1"/>
    <col min="5385" max="5385" width="11.85546875" style="119" bestFit="1" customWidth="1"/>
    <col min="5386" max="5632" width="9.140625" style="119"/>
    <col min="5633" max="5633" width="3" style="119" customWidth="1"/>
    <col min="5634" max="5634" width="35.140625" style="119" customWidth="1"/>
    <col min="5635" max="5635" width="8.7109375" style="119" customWidth="1"/>
    <col min="5636" max="5636" width="22.140625" style="119" customWidth="1"/>
    <col min="5637" max="5637" width="19.28515625" style="119" customWidth="1"/>
    <col min="5638" max="5638" width="17.7109375" style="119" customWidth="1"/>
    <col min="5639" max="5639" width="10.85546875" style="119" bestFit="1" customWidth="1"/>
    <col min="5640" max="5640" width="9.85546875" style="119" bestFit="1" customWidth="1"/>
    <col min="5641" max="5641" width="11.85546875" style="119" bestFit="1" customWidth="1"/>
    <col min="5642" max="5888" width="9.140625" style="119"/>
    <col min="5889" max="5889" width="3" style="119" customWidth="1"/>
    <col min="5890" max="5890" width="35.140625" style="119" customWidth="1"/>
    <col min="5891" max="5891" width="8.7109375" style="119" customWidth="1"/>
    <col min="5892" max="5892" width="22.140625" style="119" customWidth="1"/>
    <col min="5893" max="5893" width="19.28515625" style="119" customWidth="1"/>
    <col min="5894" max="5894" width="17.7109375" style="119" customWidth="1"/>
    <col min="5895" max="5895" width="10.85546875" style="119" bestFit="1" customWidth="1"/>
    <col min="5896" max="5896" width="9.85546875" style="119" bestFit="1" customWidth="1"/>
    <col min="5897" max="5897" width="11.85546875" style="119" bestFit="1" customWidth="1"/>
    <col min="5898" max="6144" width="9.140625" style="119"/>
    <col min="6145" max="6145" width="3" style="119" customWidth="1"/>
    <col min="6146" max="6146" width="35.140625" style="119" customWidth="1"/>
    <col min="6147" max="6147" width="8.7109375" style="119" customWidth="1"/>
    <col min="6148" max="6148" width="22.140625" style="119" customWidth="1"/>
    <col min="6149" max="6149" width="19.28515625" style="119" customWidth="1"/>
    <col min="6150" max="6150" width="17.7109375" style="119" customWidth="1"/>
    <col min="6151" max="6151" width="10.85546875" style="119" bestFit="1" customWidth="1"/>
    <col min="6152" max="6152" width="9.85546875" style="119" bestFit="1" customWidth="1"/>
    <col min="6153" max="6153" width="11.85546875" style="119" bestFit="1" customWidth="1"/>
    <col min="6154" max="6400" width="9.140625" style="119"/>
    <col min="6401" max="6401" width="3" style="119" customWidth="1"/>
    <col min="6402" max="6402" width="35.140625" style="119" customWidth="1"/>
    <col min="6403" max="6403" width="8.7109375" style="119" customWidth="1"/>
    <col min="6404" max="6404" width="22.140625" style="119" customWidth="1"/>
    <col min="6405" max="6405" width="19.28515625" style="119" customWidth="1"/>
    <col min="6406" max="6406" width="17.7109375" style="119" customWidth="1"/>
    <col min="6407" max="6407" width="10.85546875" style="119" bestFit="1" customWidth="1"/>
    <col min="6408" max="6408" width="9.85546875" style="119" bestFit="1" customWidth="1"/>
    <col min="6409" max="6409" width="11.85546875" style="119" bestFit="1" customWidth="1"/>
    <col min="6410" max="6656" width="9.140625" style="119"/>
    <col min="6657" max="6657" width="3" style="119" customWidth="1"/>
    <col min="6658" max="6658" width="35.140625" style="119" customWidth="1"/>
    <col min="6659" max="6659" width="8.7109375" style="119" customWidth="1"/>
    <col min="6660" max="6660" width="22.140625" style="119" customWidth="1"/>
    <col min="6661" max="6661" width="19.28515625" style="119" customWidth="1"/>
    <col min="6662" max="6662" width="17.7109375" style="119" customWidth="1"/>
    <col min="6663" max="6663" width="10.85546875" style="119" bestFit="1" customWidth="1"/>
    <col min="6664" max="6664" width="9.85546875" style="119" bestFit="1" customWidth="1"/>
    <col min="6665" max="6665" width="11.85546875" style="119" bestFit="1" customWidth="1"/>
    <col min="6666" max="6912" width="9.140625" style="119"/>
    <col min="6913" max="6913" width="3" style="119" customWidth="1"/>
    <col min="6914" max="6914" width="35.140625" style="119" customWidth="1"/>
    <col min="6915" max="6915" width="8.7109375" style="119" customWidth="1"/>
    <col min="6916" max="6916" width="22.140625" style="119" customWidth="1"/>
    <col min="6917" max="6917" width="19.28515625" style="119" customWidth="1"/>
    <col min="6918" max="6918" width="17.7109375" style="119" customWidth="1"/>
    <col min="6919" max="6919" width="10.85546875" style="119" bestFit="1" customWidth="1"/>
    <col min="6920" max="6920" width="9.85546875" style="119" bestFit="1" customWidth="1"/>
    <col min="6921" max="6921" width="11.85546875" style="119" bestFit="1" customWidth="1"/>
    <col min="6922" max="7168" width="9.140625" style="119"/>
    <col min="7169" max="7169" width="3" style="119" customWidth="1"/>
    <col min="7170" max="7170" width="35.140625" style="119" customWidth="1"/>
    <col min="7171" max="7171" width="8.7109375" style="119" customWidth="1"/>
    <col min="7172" max="7172" width="22.140625" style="119" customWidth="1"/>
    <col min="7173" max="7173" width="19.28515625" style="119" customWidth="1"/>
    <col min="7174" max="7174" width="17.7109375" style="119" customWidth="1"/>
    <col min="7175" max="7175" width="10.85546875" style="119" bestFit="1" customWidth="1"/>
    <col min="7176" max="7176" width="9.85546875" style="119" bestFit="1" customWidth="1"/>
    <col min="7177" max="7177" width="11.85546875" style="119" bestFit="1" customWidth="1"/>
    <col min="7178" max="7424" width="9.140625" style="119"/>
    <col min="7425" max="7425" width="3" style="119" customWidth="1"/>
    <col min="7426" max="7426" width="35.140625" style="119" customWidth="1"/>
    <col min="7427" max="7427" width="8.7109375" style="119" customWidth="1"/>
    <col min="7428" max="7428" width="22.140625" style="119" customWidth="1"/>
    <col min="7429" max="7429" width="19.28515625" style="119" customWidth="1"/>
    <col min="7430" max="7430" width="17.7109375" style="119" customWidth="1"/>
    <col min="7431" max="7431" width="10.85546875" style="119" bestFit="1" customWidth="1"/>
    <col min="7432" max="7432" width="9.85546875" style="119" bestFit="1" customWidth="1"/>
    <col min="7433" max="7433" width="11.85546875" style="119" bestFit="1" customWidth="1"/>
    <col min="7434" max="7680" width="9.140625" style="119"/>
    <col min="7681" max="7681" width="3" style="119" customWidth="1"/>
    <col min="7682" max="7682" width="35.140625" style="119" customWidth="1"/>
    <col min="7683" max="7683" width="8.7109375" style="119" customWidth="1"/>
    <col min="7684" max="7684" width="22.140625" style="119" customWidth="1"/>
    <col min="7685" max="7685" width="19.28515625" style="119" customWidth="1"/>
    <col min="7686" max="7686" width="17.7109375" style="119" customWidth="1"/>
    <col min="7687" max="7687" width="10.85546875" style="119" bestFit="1" customWidth="1"/>
    <col min="7688" max="7688" width="9.85546875" style="119" bestFit="1" customWidth="1"/>
    <col min="7689" max="7689" width="11.85546875" style="119" bestFit="1" customWidth="1"/>
    <col min="7690" max="7936" width="9.140625" style="119"/>
    <col min="7937" max="7937" width="3" style="119" customWidth="1"/>
    <col min="7938" max="7938" width="35.140625" style="119" customWidth="1"/>
    <col min="7939" max="7939" width="8.7109375" style="119" customWidth="1"/>
    <col min="7940" max="7940" width="22.140625" style="119" customWidth="1"/>
    <col min="7941" max="7941" width="19.28515625" style="119" customWidth="1"/>
    <col min="7942" max="7942" width="17.7109375" style="119" customWidth="1"/>
    <col min="7943" max="7943" width="10.85546875" style="119" bestFit="1" customWidth="1"/>
    <col min="7944" max="7944" width="9.85546875" style="119" bestFit="1" customWidth="1"/>
    <col min="7945" max="7945" width="11.85546875" style="119" bestFit="1" customWidth="1"/>
    <col min="7946" max="8192" width="9.140625" style="119"/>
    <col min="8193" max="8193" width="3" style="119" customWidth="1"/>
    <col min="8194" max="8194" width="35.140625" style="119" customWidth="1"/>
    <col min="8195" max="8195" width="8.7109375" style="119" customWidth="1"/>
    <col min="8196" max="8196" width="22.140625" style="119" customWidth="1"/>
    <col min="8197" max="8197" width="19.28515625" style="119" customWidth="1"/>
    <col min="8198" max="8198" width="17.7109375" style="119" customWidth="1"/>
    <col min="8199" max="8199" width="10.85546875" style="119" bestFit="1" customWidth="1"/>
    <col min="8200" max="8200" width="9.85546875" style="119" bestFit="1" customWidth="1"/>
    <col min="8201" max="8201" width="11.85546875" style="119" bestFit="1" customWidth="1"/>
    <col min="8202" max="8448" width="9.140625" style="119"/>
    <col min="8449" max="8449" width="3" style="119" customWidth="1"/>
    <col min="8450" max="8450" width="35.140625" style="119" customWidth="1"/>
    <col min="8451" max="8451" width="8.7109375" style="119" customWidth="1"/>
    <col min="8452" max="8452" width="22.140625" style="119" customWidth="1"/>
    <col min="8453" max="8453" width="19.28515625" style="119" customWidth="1"/>
    <col min="8454" max="8454" width="17.7109375" style="119" customWidth="1"/>
    <col min="8455" max="8455" width="10.85546875" style="119" bestFit="1" customWidth="1"/>
    <col min="8456" max="8456" width="9.85546875" style="119" bestFit="1" customWidth="1"/>
    <col min="8457" max="8457" width="11.85546875" style="119" bestFit="1" customWidth="1"/>
    <col min="8458" max="8704" width="9.140625" style="119"/>
    <col min="8705" max="8705" width="3" style="119" customWidth="1"/>
    <col min="8706" max="8706" width="35.140625" style="119" customWidth="1"/>
    <col min="8707" max="8707" width="8.7109375" style="119" customWidth="1"/>
    <col min="8708" max="8708" width="22.140625" style="119" customWidth="1"/>
    <col min="8709" max="8709" width="19.28515625" style="119" customWidth="1"/>
    <col min="8710" max="8710" width="17.7109375" style="119" customWidth="1"/>
    <col min="8711" max="8711" width="10.85546875" style="119" bestFit="1" customWidth="1"/>
    <col min="8712" max="8712" width="9.85546875" style="119" bestFit="1" customWidth="1"/>
    <col min="8713" max="8713" width="11.85546875" style="119" bestFit="1" customWidth="1"/>
    <col min="8714" max="8960" width="9.140625" style="119"/>
    <col min="8961" max="8961" width="3" style="119" customWidth="1"/>
    <col min="8962" max="8962" width="35.140625" style="119" customWidth="1"/>
    <col min="8963" max="8963" width="8.7109375" style="119" customWidth="1"/>
    <col min="8964" max="8964" width="22.140625" style="119" customWidth="1"/>
    <col min="8965" max="8965" width="19.28515625" style="119" customWidth="1"/>
    <col min="8966" max="8966" width="17.7109375" style="119" customWidth="1"/>
    <col min="8967" max="8967" width="10.85546875" style="119" bestFit="1" customWidth="1"/>
    <col min="8968" max="8968" width="9.85546875" style="119" bestFit="1" customWidth="1"/>
    <col min="8969" max="8969" width="11.85546875" style="119" bestFit="1" customWidth="1"/>
    <col min="8970" max="9216" width="9.140625" style="119"/>
    <col min="9217" max="9217" width="3" style="119" customWidth="1"/>
    <col min="9218" max="9218" width="35.140625" style="119" customWidth="1"/>
    <col min="9219" max="9219" width="8.7109375" style="119" customWidth="1"/>
    <col min="9220" max="9220" width="22.140625" style="119" customWidth="1"/>
    <col min="9221" max="9221" width="19.28515625" style="119" customWidth="1"/>
    <col min="9222" max="9222" width="17.7109375" style="119" customWidth="1"/>
    <col min="9223" max="9223" width="10.85546875" style="119" bestFit="1" customWidth="1"/>
    <col min="9224" max="9224" width="9.85546875" style="119" bestFit="1" customWidth="1"/>
    <col min="9225" max="9225" width="11.85546875" style="119" bestFit="1" customWidth="1"/>
    <col min="9226" max="9472" width="9.140625" style="119"/>
    <col min="9473" max="9473" width="3" style="119" customWidth="1"/>
    <col min="9474" max="9474" width="35.140625" style="119" customWidth="1"/>
    <col min="9475" max="9475" width="8.7109375" style="119" customWidth="1"/>
    <col min="9476" max="9476" width="22.140625" style="119" customWidth="1"/>
    <col min="9477" max="9477" width="19.28515625" style="119" customWidth="1"/>
    <col min="9478" max="9478" width="17.7109375" style="119" customWidth="1"/>
    <col min="9479" max="9479" width="10.85546875" style="119" bestFit="1" customWidth="1"/>
    <col min="9480" max="9480" width="9.85546875" style="119" bestFit="1" customWidth="1"/>
    <col min="9481" max="9481" width="11.85546875" style="119" bestFit="1" customWidth="1"/>
    <col min="9482" max="9728" width="9.140625" style="119"/>
    <col min="9729" max="9729" width="3" style="119" customWidth="1"/>
    <col min="9730" max="9730" width="35.140625" style="119" customWidth="1"/>
    <col min="9731" max="9731" width="8.7109375" style="119" customWidth="1"/>
    <col min="9732" max="9732" width="22.140625" style="119" customWidth="1"/>
    <col min="9733" max="9733" width="19.28515625" style="119" customWidth="1"/>
    <col min="9734" max="9734" width="17.7109375" style="119" customWidth="1"/>
    <col min="9735" max="9735" width="10.85546875" style="119" bestFit="1" customWidth="1"/>
    <col min="9736" max="9736" width="9.85546875" style="119" bestFit="1" customWidth="1"/>
    <col min="9737" max="9737" width="11.85546875" style="119" bestFit="1" customWidth="1"/>
    <col min="9738" max="9984" width="9.140625" style="119"/>
    <col min="9985" max="9985" width="3" style="119" customWidth="1"/>
    <col min="9986" max="9986" width="35.140625" style="119" customWidth="1"/>
    <col min="9987" max="9987" width="8.7109375" style="119" customWidth="1"/>
    <col min="9988" max="9988" width="22.140625" style="119" customWidth="1"/>
    <col min="9989" max="9989" width="19.28515625" style="119" customWidth="1"/>
    <col min="9990" max="9990" width="17.7109375" style="119" customWidth="1"/>
    <col min="9991" max="9991" width="10.85546875" style="119" bestFit="1" customWidth="1"/>
    <col min="9992" max="9992" width="9.85546875" style="119" bestFit="1" customWidth="1"/>
    <col min="9993" max="9993" width="11.85546875" style="119" bestFit="1" customWidth="1"/>
    <col min="9994" max="10240" width="9.140625" style="119"/>
    <col min="10241" max="10241" width="3" style="119" customWidth="1"/>
    <col min="10242" max="10242" width="35.140625" style="119" customWidth="1"/>
    <col min="10243" max="10243" width="8.7109375" style="119" customWidth="1"/>
    <col min="10244" max="10244" width="22.140625" style="119" customWidth="1"/>
    <col min="10245" max="10245" width="19.28515625" style="119" customWidth="1"/>
    <col min="10246" max="10246" width="17.7109375" style="119" customWidth="1"/>
    <col min="10247" max="10247" width="10.85546875" style="119" bestFit="1" customWidth="1"/>
    <col min="10248" max="10248" width="9.85546875" style="119" bestFit="1" customWidth="1"/>
    <col min="10249" max="10249" width="11.85546875" style="119" bestFit="1" customWidth="1"/>
    <col min="10250" max="10496" width="9.140625" style="119"/>
    <col min="10497" max="10497" width="3" style="119" customWidth="1"/>
    <col min="10498" max="10498" width="35.140625" style="119" customWidth="1"/>
    <col min="10499" max="10499" width="8.7109375" style="119" customWidth="1"/>
    <col min="10500" max="10500" width="22.140625" style="119" customWidth="1"/>
    <col min="10501" max="10501" width="19.28515625" style="119" customWidth="1"/>
    <col min="10502" max="10502" width="17.7109375" style="119" customWidth="1"/>
    <col min="10503" max="10503" width="10.85546875" style="119" bestFit="1" customWidth="1"/>
    <col min="10504" max="10504" width="9.85546875" style="119" bestFit="1" customWidth="1"/>
    <col min="10505" max="10505" width="11.85546875" style="119" bestFit="1" customWidth="1"/>
    <col min="10506" max="10752" width="9.140625" style="119"/>
    <col min="10753" max="10753" width="3" style="119" customWidth="1"/>
    <col min="10754" max="10754" width="35.140625" style="119" customWidth="1"/>
    <col min="10755" max="10755" width="8.7109375" style="119" customWidth="1"/>
    <col min="10756" max="10756" width="22.140625" style="119" customWidth="1"/>
    <col min="10757" max="10757" width="19.28515625" style="119" customWidth="1"/>
    <col min="10758" max="10758" width="17.7109375" style="119" customWidth="1"/>
    <col min="10759" max="10759" width="10.85546875" style="119" bestFit="1" customWidth="1"/>
    <col min="10760" max="10760" width="9.85546875" style="119" bestFit="1" customWidth="1"/>
    <col min="10761" max="10761" width="11.85546875" style="119" bestFit="1" customWidth="1"/>
    <col min="10762" max="11008" width="9.140625" style="119"/>
    <col min="11009" max="11009" width="3" style="119" customWidth="1"/>
    <col min="11010" max="11010" width="35.140625" style="119" customWidth="1"/>
    <col min="11011" max="11011" width="8.7109375" style="119" customWidth="1"/>
    <col min="11012" max="11012" width="22.140625" style="119" customWidth="1"/>
    <col min="11013" max="11013" width="19.28515625" style="119" customWidth="1"/>
    <col min="11014" max="11014" width="17.7109375" style="119" customWidth="1"/>
    <col min="11015" max="11015" width="10.85546875" style="119" bestFit="1" customWidth="1"/>
    <col min="11016" max="11016" width="9.85546875" style="119" bestFit="1" customWidth="1"/>
    <col min="11017" max="11017" width="11.85546875" style="119" bestFit="1" customWidth="1"/>
    <col min="11018" max="11264" width="9.140625" style="119"/>
    <col min="11265" max="11265" width="3" style="119" customWidth="1"/>
    <col min="11266" max="11266" width="35.140625" style="119" customWidth="1"/>
    <col min="11267" max="11267" width="8.7109375" style="119" customWidth="1"/>
    <col min="11268" max="11268" width="22.140625" style="119" customWidth="1"/>
    <col min="11269" max="11269" width="19.28515625" style="119" customWidth="1"/>
    <col min="11270" max="11270" width="17.7109375" style="119" customWidth="1"/>
    <col min="11271" max="11271" width="10.85546875" style="119" bestFit="1" customWidth="1"/>
    <col min="11272" max="11272" width="9.85546875" style="119" bestFit="1" customWidth="1"/>
    <col min="11273" max="11273" width="11.85546875" style="119" bestFit="1" customWidth="1"/>
    <col min="11274" max="11520" width="9.140625" style="119"/>
    <col min="11521" max="11521" width="3" style="119" customWidth="1"/>
    <col min="11522" max="11522" width="35.140625" style="119" customWidth="1"/>
    <col min="11523" max="11523" width="8.7109375" style="119" customWidth="1"/>
    <col min="11524" max="11524" width="22.140625" style="119" customWidth="1"/>
    <col min="11525" max="11525" width="19.28515625" style="119" customWidth="1"/>
    <col min="11526" max="11526" width="17.7109375" style="119" customWidth="1"/>
    <col min="11527" max="11527" width="10.85546875" style="119" bestFit="1" customWidth="1"/>
    <col min="11528" max="11528" width="9.85546875" style="119" bestFit="1" customWidth="1"/>
    <col min="11529" max="11529" width="11.85546875" style="119" bestFit="1" customWidth="1"/>
    <col min="11530" max="11776" width="9.140625" style="119"/>
    <col min="11777" max="11777" width="3" style="119" customWidth="1"/>
    <col min="11778" max="11778" width="35.140625" style="119" customWidth="1"/>
    <col min="11779" max="11779" width="8.7109375" style="119" customWidth="1"/>
    <col min="11780" max="11780" width="22.140625" style="119" customWidth="1"/>
    <col min="11781" max="11781" width="19.28515625" style="119" customWidth="1"/>
    <col min="11782" max="11782" width="17.7109375" style="119" customWidth="1"/>
    <col min="11783" max="11783" width="10.85546875" style="119" bestFit="1" customWidth="1"/>
    <col min="11784" max="11784" width="9.85546875" style="119" bestFit="1" customWidth="1"/>
    <col min="11785" max="11785" width="11.85546875" style="119" bestFit="1" customWidth="1"/>
    <col min="11786" max="12032" width="9.140625" style="119"/>
    <col min="12033" max="12033" width="3" style="119" customWidth="1"/>
    <col min="12034" max="12034" width="35.140625" style="119" customWidth="1"/>
    <col min="12035" max="12035" width="8.7109375" style="119" customWidth="1"/>
    <col min="12036" max="12036" width="22.140625" style="119" customWidth="1"/>
    <col min="12037" max="12037" width="19.28515625" style="119" customWidth="1"/>
    <col min="12038" max="12038" width="17.7109375" style="119" customWidth="1"/>
    <col min="12039" max="12039" width="10.85546875" style="119" bestFit="1" customWidth="1"/>
    <col min="12040" max="12040" width="9.85546875" style="119" bestFit="1" customWidth="1"/>
    <col min="12041" max="12041" width="11.85546875" style="119" bestFit="1" customWidth="1"/>
    <col min="12042" max="12288" width="9.140625" style="119"/>
    <col min="12289" max="12289" width="3" style="119" customWidth="1"/>
    <col min="12290" max="12290" width="35.140625" style="119" customWidth="1"/>
    <col min="12291" max="12291" width="8.7109375" style="119" customWidth="1"/>
    <col min="12292" max="12292" width="22.140625" style="119" customWidth="1"/>
    <col min="12293" max="12293" width="19.28515625" style="119" customWidth="1"/>
    <col min="12294" max="12294" width="17.7109375" style="119" customWidth="1"/>
    <col min="12295" max="12295" width="10.85546875" style="119" bestFit="1" customWidth="1"/>
    <col min="12296" max="12296" width="9.85546875" style="119" bestFit="1" customWidth="1"/>
    <col min="12297" max="12297" width="11.85546875" style="119" bestFit="1" customWidth="1"/>
    <col min="12298" max="12544" width="9.140625" style="119"/>
    <col min="12545" max="12545" width="3" style="119" customWidth="1"/>
    <col min="12546" max="12546" width="35.140625" style="119" customWidth="1"/>
    <col min="12547" max="12547" width="8.7109375" style="119" customWidth="1"/>
    <col min="12548" max="12548" width="22.140625" style="119" customWidth="1"/>
    <col min="12549" max="12549" width="19.28515625" style="119" customWidth="1"/>
    <col min="12550" max="12550" width="17.7109375" style="119" customWidth="1"/>
    <col min="12551" max="12551" width="10.85546875" style="119" bestFit="1" customWidth="1"/>
    <col min="12552" max="12552" width="9.85546875" style="119" bestFit="1" customWidth="1"/>
    <col min="12553" max="12553" width="11.85546875" style="119" bestFit="1" customWidth="1"/>
    <col min="12554" max="12800" width="9.140625" style="119"/>
    <col min="12801" max="12801" width="3" style="119" customWidth="1"/>
    <col min="12802" max="12802" width="35.140625" style="119" customWidth="1"/>
    <col min="12803" max="12803" width="8.7109375" style="119" customWidth="1"/>
    <col min="12804" max="12804" width="22.140625" style="119" customWidth="1"/>
    <col min="12805" max="12805" width="19.28515625" style="119" customWidth="1"/>
    <col min="12806" max="12806" width="17.7109375" style="119" customWidth="1"/>
    <col min="12807" max="12807" width="10.85546875" style="119" bestFit="1" customWidth="1"/>
    <col min="12808" max="12808" width="9.85546875" style="119" bestFit="1" customWidth="1"/>
    <col min="12809" max="12809" width="11.85546875" style="119" bestFit="1" customWidth="1"/>
    <col min="12810" max="13056" width="9.140625" style="119"/>
    <col min="13057" max="13057" width="3" style="119" customWidth="1"/>
    <col min="13058" max="13058" width="35.140625" style="119" customWidth="1"/>
    <col min="13059" max="13059" width="8.7109375" style="119" customWidth="1"/>
    <col min="13060" max="13060" width="22.140625" style="119" customWidth="1"/>
    <col min="13061" max="13061" width="19.28515625" style="119" customWidth="1"/>
    <col min="13062" max="13062" width="17.7109375" style="119" customWidth="1"/>
    <col min="13063" max="13063" width="10.85546875" style="119" bestFit="1" customWidth="1"/>
    <col min="13064" max="13064" width="9.85546875" style="119" bestFit="1" customWidth="1"/>
    <col min="13065" max="13065" width="11.85546875" style="119" bestFit="1" customWidth="1"/>
    <col min="13066" max="13312" width="9.140625" style="119"/>
    <col min="13313" max="13313" width="3" style="119" customWidth="1"/>
    <col min="13314" max="13314" width="35.140625" style="119" customWidth="1"/>
    <col min="13315" max="13315" width="8.7109375" style="119" customWidth="1"/>
    <col min="13316" max="13316" width="22.140625" style="119" customWidth="1"/>
    <col min="13317" max="13317" width="19.28515625" style="119" customWidth="1"/>
    <col min="13318" max="13318" width="17.7109375" style="119" customWidth="1"/>
    <col min="13319" max="13319" width="10.85546875" style="119" bestFit="1" customWidth="1"/>
    <col min="13320" max="13320" width="9.85546875" style="119" bestFit="1" customWidth="1"/>
    <col min="13321" max="13321" width="11.85546875" style="119" bestFit="1" customWidth="1"/>
    <col min="13322" max="13568" width="9.140625" style="119"/>
    <col min="13569" max="13569" width="3" style="119" customWidth="1"/>
    <col min="13570" max="13570" width="35.140625" style="119" customWidth="1"/>
    <col min="13571" max="13571" width="8.7109375" style="119" customWidth="1"/>
    <col min="13572" max="13572" width="22.140625" style="119" customWidth="1"/>
    <col min="13573" max="13573" width="19.28515625" style="119" customWidth="1"/>
    <col min="13574" max="13574" width="17.7109375" style="119" customWidth="1"/>
    <col min="13575" max="13575" width="10.85546875" style="119" bestFit="1" customWidth="1"/>
    <col min="13576" max="13576" width="9.85546875" style="119" bestFit="1" customWidth="1"/>
    <col min="13577" max="13577" width="11.85546875" style="119" bestFit="1" customWidth="1"/>
    <col min="13578" max="13824" width="9.140625" style="119"/>
    <col min="13825" max="13825" width="3" style="119" customWidth="1"/>
    <col min="13826" max="13826" width="35.140625" style="119" customWidth="1"/>
    <col min="13827" max="13827" width="8.7109375" style="119" customWidth="1"/>
    <col min="13828" max="13828" width="22.140625" style="119" customWidth="1"/>
    <col min="13829" max="13829" width="19.28515625" style="119" customWidth="1"/>
    <col min="13830" max="13830" width="17.7109375" style="119" customWidth="1"/>
    <col min="13831" max="13831" width="10.85546875" style="119" bestFit="1" customWidth="1"/>
    <col min="13832" max="13832" width="9.85546875" style="119" bestFit="1" customWidth="1"/>
    <col min="13833" max="13833" width="11.85546875" style="119" bestFit="1" customWidth="1"/>
    <col min="13834" max="14080" width="9.140625" style="119"/>
    <col min="14081" max="14081" width="3" style="119" customWidth="1"/>
    <col min="14082" max="14082" width="35.140625" style="119" customWidth="1"/>
    <col min="14083" max="14083" width="8.7109375" style="119" customWidth="1"/>
    <col min="14084" max="14084" width="22.140625" style="119" customWidth="1"/>
    <col min="14085" max="14085" width="19.28515625" style="119" customWidth="1"/>
    <col min="14086" max="14086" width="17.7109375" style="119" customWidth="1"/>
    <col min="14087" max="14087" width="10.85546875" style="119" bestFit="1" customWidth="1"/>
    <col min="14088" max="14088" width="9.85546875" style="119" bestFit="1" customWidth="1"/>
    <col min="14089" max="14089" width="11.85546875" style="119" bestFit="1" customWidth="1"/>
    <col min="14090" max="14336" width="9.140625" style="119"/>
    <col min="14337" max="14337" width="3" style="119" customWidth="1"/>
    <col min="14338" max="14338" width="35.140625" style="119" customWidth="1"/>
    <col min="14339" max="14339" width="8.7109375" style="119" customWidth="1"/>
    <col min="14340" max="14340" width="22.140625" style="119" customWidth="1"/>
    <col min="14341" max="14341" width="19.28515625" style="119" customWidth="1"/>
    <col min="14342" max="14342" width="17.7109375" style="119" customWidth="1"/>
    <col min="14343" max="14343" width="10.85546875" style="119" bestFit="1" customWidth="1"/>
    <col min="14344" max="14344" width="9.85546875" style="119" bestFit="1" customWidth="1"/>
    <col min="14345" max="14345" width="11.85546875" style="119" bestFit="1" customWidth="1"/>
    <col min="14346" max="14592" width="9.140625" style="119"/>
    <col min="14593" max="14593" width="3" style="119" customWidth="1"/>
    <col min="14594" max="14594" width="35.140625" style="119" customWidth="1"/>
    <col min="14595" max="14595" width="8.7109375" style="119" customWidth="1"/>
    <col min="14596" max="14596" width="22.140625" style="119" customWidth="1"/>
    <col min="14597" max="14597" width="19.28515625" style="119" customWidth="1"/>
    <col min="14598" max="14598" width="17.7109375" style="119" customWidth="1"/>
    <col min="14599" max="14599" width="10.85546875" style="119" bestFit="1" customWidth="1"/>
    <col min="14600" max="14600" width="9.85546875" style="119" bestFit="1" customWidth="1"/>
    <col min="14601" max="14601" width="11.85546875" style="119" bestFit="1" customWidth="1"/>
    <col min="14602" max="14848" width="9.140625" style="119"/>
    <col min="14849" max="14849" width="3" style="119" customWidth="1"/>
    <col min="14850" max="14850" width="35.140625" style="119" customWidth="1"/>
    <col min="14851" max="14851" width="8.7109375" style="119" customWidth="1"/>
    <col min="14852" max="14852" width="22.140625" style="119" customWidth="1"/>
    <col min="14853" max="14853" width="19.28515625" style="119" customWidth="1"/>
    <col min="14854" max="14854" width="17.7109375" style="119" customWidth="1"/>
    <col min="14855" max="14855" width="10.85546875" style="119" bestFit="1" customWidth="1"/>
    <col min="14856" max="14856" width="9.85546875" style="119" bestFit="1" customWidth="1"/>
    <col min="14857" max="14857" width="11.85546875" style="119" bestFit="1" customWidth="1"/>
    <col min="14858" max="15104" width="9.140625" style="119"/>
    <col min="15105" max="15105" width="3" style="119" customWidth="1"/>
    <col min="15106" max="15106" width="35.140625" style="119" customWidth="1"/>
    <col min="15107" max="15107" width="8.7109375" style="119" customWidth="1"/>
    <col min="15108" max="15108" width="22.140625" style="119" customWidth="1"/>
    <col min="15109" max="15109" width="19.28515625" style="119" customWidth="1"/>
    <col min="15110" max="15110" width="17.7109375" style="119" customWidth="1"/>
    <col min="15111" max="15111" width="10.85546875" style="119" bestFit="1" customWidth="1"/>
    <col min="15112" max="15112" width="9.85546875" style="119" bestFit="1" customWidth="1"/>
    <col min="15113" max="15113" width="11.85546875" style="119" bestFit="1" customWidth="1"/>
    <col min="15114" max="15360" width="9.140625" style="119"/>
    <col min="15361" max="15361" width="3" style="119" customWidth="1"/>
    <col min="15362" max="15362" width="35.140625" style="119" customWidth="1"/>
    <col min="15363" max="15363" width="8.7109375" style="119" customWidth="1"/>
    <col min="15364" max="15364" width="22.140625" style="119" customWidth="1"/>
    <col min="15365" max="15365" width="19.28515625" style="119" customWidth="1"/>
    <col min="15366" max="15366" width="17.7109375" style="119" customWidth="1"/>
    <col min="15367" max="15367" width="10.85546875" style="119" bestFit="1" customWidth="1"/>
    <col min="15368" max="15368" width="9.85546875" style="119" bestFit="1" customWidth="1"/>
    <col min="15369" max="15369" width="11.85546875" style="119" bestFit="1" customWidth="1"/>
    <col min="15370" max="15616" width="9.140625" style="119"/>
    <col min="15617" max="15617" width="3" style="119" customWidth="1"/>
    <col min="15618" max="15618" width="35.140625" style="119" customWidth="1"/>
    <col min="15619" max="15619" width="8.7109375" style="119" customWidth="1"/>
    <col min="15620" max="15620" width="22.140625" style="119" customWidth="1"/>
    <col min="15621" max="15621" width="19.28515625" style="119" customWidth="1"/>
    <col min="15622" max="15622" width="17.7109375" style="119" customWidth="1"/>
    <col min="15623" max="15623" width="10.85546875" style="119" bestFit="1" customWidth="1"/>
    <col min="15624" max="15624" width="9.85546875" style="119" bestFit="1" customWidth="1"/>
    <col min="15625" max="15625" width="11.85546875" style="119" bestFit="1" customWidth="1"/>
    <col min="15626" max="15872" width="9.140625" style="119"/>
    <col min="15873" max="15873" width="3" style="119" customWidth="1"/>
    <col min="15874" max="15874" width="35.140625" style="119" customWidth="1"/>
    <col min="15875" max="15875" width="8.7109375" style="119" customWidth="1"/>
    <col min="15876" max="15876" width="22.140625" style="119" customWidth="1"/>
    <col min="15877" max="15877" width="19.28515625" style="119" customWidth="1"/>
    <col min="15878" max="15878" width="17.7109375" style="119" customWidth="1"/>
    <col min="15879" max="15879" width="10.85546875" style="119" bestFit="1" customWidth="1"/>
    <col min="15880" max="15880" width="9.85546875" style="119" bestFit="1" customWidth="1"/>
    <col min="15881" max="15881" width="11.85546875" style="119" bestFit="1" customWidth="1"/>
    <col min="15882" max="16128" width="9.140625" style="119"/>
    <col min="16129" max="16129" width="3" style="119" customWidth="1"/>
    <col min="16130" max="16130" width="35.140625" style="119" customWidth="1"/>
    <col min="16131" max="16131" width="8.7109375" style="119" customWidth="1"/>
    <col min="16132" max="16132" width="22.140625" style="119" customWidth="1"/>
    <col min="16133" max="16133" width="19.28515625" style="119" customWidth="1"/>
    <col min="16134" max="16134" width="17.7109375" style="119" customWidth="1"/>
    <col min="16135" max="16135" width="10.85546875" style="119" bestFit="1" customWidth="1"/>
    <col min="16136" max="16136" width="9.85546875" style="119" bestFit="1" customWidth="1"/>
    <col min="16137" max="16137" width="11.85546875" style="119" bestFit="1" customWidth="1"/>
    <col min="16138" max="16384" width="9.140625" style="119"/>
  </cols>
  <sheetData>
    <row r="1" spans="1:9" ht="18">
      <c r="B1" s="221" t="s">
        <v>0</v>
      </c>
      <c r="C1" s="221"/>
      <c r="D1" s="221"/>
      <c r="E1" s="221"/>
      <c r="F1" s="125"/>
      <c r="H1" s="126"/>
      <c r="I1" s="126"/>
    </row>
    <row r="2" spans="1:9" ht="18">
      <c r="B2" s="221" t="s">
        <v>324</v>
      </c>
      <c r="C2" s="221"/>
      <c r="D2" s="221"/>
      <c r="E2" s="221"/>
      <c r="F2" s="221"/>
      <c r="H2" s="126"/>
      <c r="I2" s="126"/>
    </row>
    <row r="3" spans="1:9" ht="18">
      <c r="B3" s="124" t="s">
        <v>325</v>
      </c>
      <c r="C3" s="127"/>
      <c r="D3" s="128"/>
      <c r="E3" s="125"/>
      <c r="F3" s="125"/>
      <c r="H3" s="126"/>
      <c r="I3" s="126"/>
    </row>
    <row r="4" spans="1:9" ht="18">
      <c r="B4" s="124"/>
      <c r="C4" s="127"/>
      <c r="D4" s="128"/>
      <c r="E4" s="125"/>
      <c r="F4" s="125"/>
      <c r="H4" s="126"/>
      <c r="I4" s="126"/>
    </row>
    <row r="5" spans="1:9" ht="18">
      <c r="B5" s="124"/>
      <c r="C5" s="127"/>
      <c r="D5" s="128"/>
      <c r="E5" s="125"/>
      <c r="F5" s="125"/>
      <c r="H5" s="126"/>
      <c r="I5" s="126"/>
    </row>
    <row r="6" spans="1:9" ht="17.100000000000001" customHeight="1">
      <c r="B6" s="222" t="s">
        <v>326</v>
      </c>
      <c r="C6" s="223"/>
      <c r="D6" s="223"/>
      <c r="E6" s="129"/>
      <c r="F6" s="129"/>
      <c r="H6" s="126"/>
      <c r="I6" s="126"/>
    </row>
    <row r="7" spans="1:9">
      <c r="B7" s="130" t="s">
        <v>41</v>
      </c>
      <c r="C7" s="131" t="s">
        <v>20</v>
      </c>
      <c r="D7" s="132" t="s">
        <v>327</v>
      </c>
      <c r="E7" s="133" t="s">
        <v>328</v>
      </c>
      <c r="F7" s="133" t="s">
        <v>329</v>
      </c>
      <c r="H7" s="126"/>
      <c r="I7" s="126"/>
    </row>
    <row r="8" spans="1:9" ht="17.100000000000001" customHeight="1">
      <c r="B8" s="224" t="s">
        <v>29</v>
      </c>
      <c r="C8" s="225"/>
      <c r="D8" s="225"/>
      <c r="E8" s="225"/>
      <c r="F8" s="226"/>
    </row>
    <row r="9" spans="1:9" ht="17.100000000000001" customHeight="1">
      <c r="A9" s="120"/>
      <c r="B9" s="134" t="s">
        <v>330</v>
      </c>
      <c r="C9" s="134" t="s">
        <v>312</v>
      </c>
      <c r="D9" s="135">
        <v>3</v>
      </c>
      <c r="E9" s="136">
        <v>10000000</v>
      </c>
      <c r="F9" s="136">
        <v>6065000</v>
      </c>
    </row>
    <row r="10" spans="1:9" ht="17.100000000000001" customHeight="1">
      <c r="A10" s="120"/>
      <c r="B10" s="134" t="s">
        <v>331</v>
      </c>
      <c r="C10" s="134" t="s">
        <v>219</v>
      </c>
      <c r="D10" s="135">
        <v>4</v>
      </c>
      <c r="E10" s="136">
        <v>372413</v>
      </c>
      <c r="F10" s="136">
        <v>1187997.47</v>
      </c>
    </row>
    <row r="11" spans="1:9" ht="17.100000000000001" customHeight="1">
      <c r="A11" s="120"/>
      <c r="B11" s="134" t="s">
        <v>332</v>
      </c>
      <c r="C11" s="134" t="s">
        <v>131</v>
      </c>
      <c r="D11" s="135">
        <v>8</v>
      </c>
      <c r="E11" s="136">
        <v>30000000</v>
      </c>
      <c r="F11" s="136">
        <v>2700000</v>
      </c>
    </row>
    <row r="12" spans="1:9" ht="17.100000000000001" customHeight="1">
      <c r="A12" s="120"/>
      <c r="B12" s="134" t="s">
        <v>333</v>
      </c>
      <c r="C12" s="134" t="s">
        <v>205</v>
      </c>
      <c r="D12" s="135">
        <v>2</v>
      </c>
      <c r="E12" s="136">
        <v>964000</v>
      </c>
      <c r="F12" s="136">
        <v>2053320</v>
      </c>
    </row>
    <row r="13" spans="1:9" ht="17.100000000000001" customHeight="1">
      <c r="A13" s="120"/>
      <c r="B13" s="137" t="s">
        <v>334</v>
      </c>
      <c r="C13" s="138"/>
      <c r="D13" s="135">
        <f>SUM(D9:D12)</f>
        <v>17</v>
      </c>
      <c r="E13" s="136">
        <f>SUM(E9:E12)</f>
        <v>41336413</v>
      </c>
      <c r="F13" s="136">
        <f>SUM(F9:F12)</f>
        <v>12006317.469999999</v>
      </c>
    </row>
    <row r="14" spans="1:9">
      <c r="A14" s="120"/>
      <c r="B14" s="227" t="s">
        <v>40</v>
      </c>
      <c r="C14" s="228"/>
      <c r="D14" s="135">
        <f>D13</f>
        <v>17</v>
      </c>
      <c r="E14" s="135">
        <f>E13</f>
        <v>41336413</v>
      </c>
      <c r="F14" s="135">
        <f>F13</f>
        <v>12006317.469999999</v>
      </c>
    </row>
    <row r="15" spans="1:9">
      <c r="A15" s="120"/>
      <c r="B15" s="139"/>
      <c r="C15" s="139"/>
      <c r="D15" s="140"/>
      <c r="E15" s="141"/>
      <c r="F15" s="141"/>
    </row>
    <row r="16" spans="1:9">
      <c r="A16" s="120"/>
      <c r="B16" s="120"/>
      <c r="D16" s="142"/>
      <c r="E16" s="143"/>
      <c r="F16" s="143"/>
    </row>
    <row r="17" spans="1:6" ht="18.75">
      <c r="A17" s="120"/>
      <c r="B17" s="144" t="s">
        <v>335</v>
      </c>
      <c r="C17" s="145"/>
      <c r="D17" s="146"/>
      <c r="E17" s="147"/>
      <c r="F17" s="148"/>
    </row>
    <row r="18" spans="1:6" ht="31.5">
      <c r="A18" s="120"/>
      <c r="B18" s="149" t="s">
        <v>41</v>
      </c>
      <c r="C18" s="131" t="s">
        <v>20</v>
      </c>
      <c r="D18" s="150" t="s">
        <v>327</v>
      </c>
      <c r="E18" s="151" t="s">
        <v>328</v>
      </c>
      <c r="F18" s="151" t="s">
        <v>329</v>
      </c>
    </row>
    <row r="19" spans="1:6">
      <c r="A19" s="120"/>
      <c r="B19" s="224" t="s">
        <v>29</v>
      </c>
      <c r="C19" s="225"/>
      <c r="D19" s="225"/>
      <c r="E19" s="225"/>
      <c r="F19" s="226"/>
    </row>
    <row r="20" spans="1:6" ht="18" customHeight="1">
      <c r="A20" s="152"/>
      <c r="B20" s="153" t="s">
        <v>330</v>
      </c>
      <c r="C20" s="153" t="s">
        <v>312</v>
      </c>
      <c r="D20" s="135">
        <v>1</v>
      </c>
      <c r="E20" s="153">
        <v>3500000</v>
      </c>
      <c r="F20" s="153">
        <v>2100000</v>
      </c>
    </row>
    <row r="21" spans="1:6" ht="17.100000000000001" customHeight="1">
      <c r="A21" s="152"/>
      <c r="B21" s="153" t="s">
        <v>336</v>
      </c>
      <c r="C21" s="153" t="s">
        <v>217</v>
      </c>
      <c r="D21" s="135">
        <v>46</v>
      </c>
      <c r="E21" s="153">
        <v>4500000</v>
      </c>
      <c r="F21" s="153">
        <v>18160500</v>
      </c>
    </row>
    <row r="22" spans="1:6">
      <c r="A22" s="152"/>
      <c r="B22" s="154" t="s">
        <v>334</v>
      </c>
      <c r="C22" s="155"/>
      <c r="D22" s="135">
        <f>D20+D21</f>
        <v>47</v>
      </c>
      <c r="E22" s="135">
        <f>E20+E21</f>
        <v>8000000</v>
      </c>
      <c r="F22" s="135">
        <f>F20+F21</f>
        <v>20260500</v>
      </c>
    </row>
    <row r="23" spans="1:6">
      <c r="A23" s="152"/>
      <c r="B23" s="219" t="s">
        <v>40</v>
      </c>
      <c r="C23" s="220"/>
      <c r="D23" s="135">
        <f>D22</f>
        <v>47</v>
      </c>
      <c r="E23" s="135">
        <f>E22</f>
        <v>8000000</v>
      </c>
      <c r="F23" s="135">
        <f>F22</f>
        <v>20260500</v>
      </c>
    </row>
    <row r="24" spans="1:6">
      <c r="A24" s="156"/>
      <c r="B24" s="156"/>
      <c r="C24" s="152"/>
    </row>
    <row r="25" spans="1:6">
      <c r="A25" s="156"/>
      <c r="B25" s="156"/>
      <c r="C25" s="152"/>
    </row>
    <row r="26" spans="1:6">
      <c r="A26" s="156"/>
      <c r="B26" s="156"/>
      <c r="C26" s="152"/>
    </row>
    <row r="27" spans="1:6">
      <c r="A27" s="156"/>
      <c r="B27" s="156"/>
      <c r="C27" s="152"/>
    </row>
  </sheetData>
  <mergeCells count="7">
    <mergeCell ref="B23:C23"/>
    <mergeCell ref="B1:E1"/>
    <mergeCell ref="B2:F2"/>
    <mergeCell ref="B6:D6"/>
    <mergeCell ref="B8:F8"/>
    <mergeCell ref="B14:C14"/>
    <mergeCell ref="B19:F19"/>
  </mergeCells>
  <pageMargins left="0.7" right="0.7" top="0.75" bottom="0.75" header="0.3" footer="0.3"/>
  <pageSetup paperSize="9" scale="11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8"/>
  <sheetViews>
    <sheetView topLeftCell="A7" zoomScale="120" zoomScaleNormal="120" workbookViewId="0">
      <selection activeCell="M16" sqref="M16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54" t="s">
        <v>0</v>
      </c>
      <c r="C1" s="255"/>
      <c r="D1" s="256"/>
      <c r="E1" s="6"/>
      <c r="F1" s="10"/>
      <c r="G1" s="10"/>
      <c r="H1" s="10"/>
      <c r="I1" s="10"/>
    </row>
    <row r="2" spans="2:9" ht="10.5" customHeight="1">
      <c r="B2" s="257"/>
      <c r="C2" s="258"/>
      <c r="D2" s="259"/>
      <c r="E2" s="6"/>
      <c r="F2" s="10"/>
      <c r="G2" s="10"/>
      <c r="H2" s="10"/>
      <c r="I2" s="10"/>
    </row>
    <row r="3" spans="2:9" ht="18" customHeight="1">
      <c r="B3" s="92" t="s">
        <v>318</v>
      </c>
      <c r="C3" s="6"/>
      <c r="D3" s="6"/>
      <c r="E3" s="6"/>
      <c r="F3" s="6"/>
      <c r="G3" s="6"/>
      <c r="H3" s="6"/>
      <c r="I3" s="6"/>
    </row>
    <row r="4" spans="2:9" ht="17.25" customHeight="1">
      <c r="B4" s="269" t="s">
        <v>320</v>
      </c>
      <c r="C4" s="270"/>
      <c r="D4" s="270"/>
      <c r="E4" s="270"/>
      <c r="F4" s="270"/>
      <c r="G4" s="270"/>
      <c r="H4" s="270"/>
      <c r="I4" s="271"/>
    </row>
    <row r="5" spans="2:9" ht="29.25" customHeight="1">
      <c r="B5" s="106" t="s">
        <v>15</v>
      </c>
      <c r="C5" s="107" t="s">
        <v>20</v>
      </c>
      <c r="D5" s="107" t="s">
        <v>22</v>
      </c>
      <c r="E5" s="107" t="s">
        <v>23</v>
      </c>
      <c r="F5" s="107" t="s">
        <v>24</v>
      </c>
      <c r="G5" s="108" t="s">
        <v>28</v>
      </c>
      <c r="H5" s="108" t="s">
        <v>18</v>
      </c>
      <c r="I5" s="109" t="s">
        <v>7</v>
      </c>
    </row>
    <row r="6" spans="2:9" ht="18.75" customHeight="1">
      <c r="B6" s="275" t="s">
        <v>29</v>
      </c>
      <c r="C6" s="276"/>
      <c r="D6" s="276"/>
      <c r="E6" s="276"/>
      <c r="F6" s="276"/>
      <c r="G6" s="276"/>
      <c r="H6" s="276"/>
      <c r="I6" s="277"/>
    </row>
    <row r="7" spans="2:9" ht="18.75" customHeight="1">
      <c r="B7" s="110" t="s">
        <v>244</v>
      </c>
      <c r="C7" s="111" t="s">
        <v>245</v>
      </c>
      <c r="D7" s="112">
        <v>0.13</v>
      </c>
      <c r="E7" s="112">
        <v>0.13</v>
      </c>
      <c r="F7" s="112">
        <v>0.13</v>
      </c>
      <c r="G7" s="100">
        <v>3</v>
      </c>
      <c r="H7" s="100">
        <v>353951</v>
      </c>
      <c r="I7" s="100">
        <v>46013.63</v>
      </c>
    </row>
    <row r="8" spans="2:9" ht="18.75" customHeight="1">
      <c r="B8" s="113" t="s">
        <v>313</v>
      </c>
      <c r="C8" s="232"/>
      <c r="D8" s="234"/>
      <c r="E8" s="234"/>
      <c r="F8" s="246"/>
      <c r="G8" s="114">
        <f>G7</f>
        <v>3</v>
      </c>
      <c r="H8" s="114">
        <f t="shared" ref="H8:I8" si="0">H7</f>
        <v>353951</v>
      </c>
      <c r="I8" s="114">
        <f t="shared" si="0"/>
        <v>46013.63</v>
      </c>
    </row>
    <row r="9" spans="2:9" ht="18.75" customHeight="1">
      <c r="B9" s="275" t="s">
        <v>83</v>
      </c>
      <c r="C9" s="276"/>
      <c r="D9" s="276"/>
      <c r="E9" s="276"/>
      <c r="F9" s="276"/>
      <c r="G9" s="276"/>
      <c r="H9" s="276"/>
      <c r="I9" s="277"/>
    </row>
    <row r="10" spans="2:9" ht="18.75" customHeight="1">
      <c r="B10" s="110" t="s">
        <v>202</v>
      </c>
      <c r="C10" s="111" t="s">
        <v>203</v>
      </c>
      <c r="D10" s="112">
        <v>2.38</v>
      </c>
      <c r="E10" s="112">
        <v>2.38</v>
      </c>
      <c r="F10" s="112">
        <v>2.38</v>
      </c>
      <c r="G10" s="100">
        <v>2</v>
      </c>
      <c r="H10" s="100">
        <v>500</v>
      </c>
      <c r="I10" s="100">
        <v>1190</v>
      </c>
    </row>
    <row r="11" spans="2:9" ht="18.75" customHeight="1">
      <c r="B11" s="113" t="s">
        <v>300</v>
      </c>
      <c r="C11" s="232"/>
      <c r="D11" s="234"/>
      <c r="E11" s="234"/>
      <c r="F11" s="246"/>
      <c r="G11" s="114">
        <f>G10</f>
        <v>2</v>
      </c>
      <c r="H11" s="114">
        <f t="shared" ref="H11:I11" si="1">H10</f>
        <v>500</v>
      </c>
      <c r="I11" s="114">
        <f t="shared" si="1"/>
        <v>1190</v>
      </c>
    </row>
    <row r="12" spans="2:9" ht="15.75" customHeight="1">
      <c r="B12" s="115" t="s">
        <v>265</v>
      </c>
      <c r="C12" s="272"/>
      <c r="D12" s="273"/>
      <c r="E12" s="273"/>
      <c r="F12" s="274"/>
      <c r="G12" s="116">
        <f>G11+G8</f>
        <v>5</v>
      </c>
      <c r="H12" s="116">
        <f t="shared" ref="H12:I12" si="2">H11+H8</f>
        <v>354451</v>
      </c>
      <c r="I12" s="116">
        <f t="shared" si="2"/>
        <v>47203.63</v>
      </c>
    </row>
    <row r="13" spans="2:9" ht="18.75" customHeight="1">
      <c r="B13" s="266" t="s">
        <v>113</v>
      </c>
      <c r="C13" s="267"/>
      <c r="D13" s="267"/>
      <c r="E13" s="267"/>
      <c r="F13" s="267"/>
      <c r="G13" s="267"/>
      <c r="H13" s="267"/>
      <c r="I13" s="267"/>
    </row>
    <row r="14" spans="2:9" ht="12" customHeight="1">
      <c r="B14" s="260" t="s">
        <v>15</v>
      </c>
      <c r="C14" s="261"/>
      <c r="D14" s="262"/>
      <c r="E14" s="260" t="s">
        <v>20</v>
      </c>
      <c r="F14" s="262"/>
      <c r="G14" s="268" t="s">
        <v>44</v>
      </c>
      <c r="H14" s="261"/>
      <c r="I14" s="262"/>
    </row>
    <row r="15" spans="2:9" ht="11.45" customHeight="1">
      <c r="B15" s="263" t="s">
        <v>29</v>
      </c>
      <c r="C15" s="264"/>
      <c r="D15" s="264"/>
      <c r="E15" s="264"/>
      <c r="F15" s="264"/>
      <c r="G15" s="264"/>
      <c r="H15" s="264"/>
      <c r="I15" s="265"/>
    </row>
    <row r="16" spans="2:9" ht="11.45" customHeight="1">
      <c r="B16" s="229" t="s">
        <v>263</v>
      </c>
      <c r="C16" s="238" t="s">
        <v>264</v>
      </c>
      <c r="D16" s="231"/>
      <c r="E16" s="232" t="s">
        <v>264</v>
      </c>
      <c r="F16" s="233"/>
      <c r="G16" s="232">
        <v>3</v>
      </c>
      <c r="H16" s="239"/>
      <c r="I16" s="233"/>
    </row>
    <row r="17" spans="2:9" ht="11.45" customHeight="1">
      <c r="B17" s="229" t="s">
        <v>200</v>
      </c>
      <c r="C17" s="238"/>
      <c r="D17" s="231"/>
      <c r="E17" s="232" t="s">
        <v>201</v>
      </c>
      <c r="F17" s="233"/>
      <c r="G17" s="232" t="s">
        <v>71</v>
      </c>
      <c r="H17" s="239"/>
      <c r="I17" s="233"/>
    </row>
    <row r="18" spans="2:9" ht="11.45" customHeight="1">
      <c r="B18" s="248" t="s">
        <v>72</v>
      </c>
      <c r="C18" s="249"/>
      <c r="D18" s="249"/>
      <c r="E18" s="249"/>
      <c r="F18" s="249"/>
      <c r="G18" s="249"/>
      <c r="H18" s="249"/>
      <c r="I18" s="250"/>
    </row>
    <row r="19" spans="2:9" ht="11.45" customHeight="1">
      <c r="B19" s="229" t="s">
        <v>104</v>
      </c>
      <c r="C19" s="238"/>
      <c r="D19" s="231"/>
      <c r="E19" s="232" t="s">
        <v>105</v>
      </c>
      <c r="F19" s="233"/>
      <c r="G19" s="232">
        <v>10.98</v>
      </c>
      <c r="H19" s="239"/>
      <c r="I19" s="233"/>
    </row>
    <row r="20" spans="2:9" ht="11.45" customHeight="1">
      <c r="B20" s="229" t="s">
        <v>210</v>
      </c>
      <c r="C20" s="230"/>
      <c r="D20" s="231"/>
      <c r="E20" s="232" t="s">
        <v>211</v>
      </c>
      <c r="F20" s="233"/>
      <c r="G20" s="232">
        <v>10</v>
      </c>
      <c r="H20" s="234"/>
      <c r="I20" s="233"/>
    </row>
    <row r="21" spans="2:9" ht="11.45" customHeight="1">
      <c r="B21" s="229" t="s">
        <v>103</v>
      </c>
      <c r="C21" s="230"/>
      <c r="D21" s="231"/>
      <c r="E21" s="232" t="s">
        <v>102</v>
      </c>
      <c r="F21" s="233"/>
      <c r="G21" s="232">
        <v>1</v>
      </c>
      <c r="H21" s="234"/>
      <c r="I21" s="233"/>
    </row>
    <row r="22" spans="2:9" ht="11.45" customHeight="1">
      <c r="B22" s="235" t="s">
        <v>108</v>
      </c>
      <c r="C22" s="236"/>
      <c r="D22" s="237"/>
      <c r="E22" s="240" t="s">
        <v>109</v>
      </c>
      <c r="F22" s="241"/>
      <c r="G22" s="240">
        <v>1</v>
      </c>
      <c r="H22" s="242"/>
      <c r="I22" s="241"/>
    </row>
    <row r="23" spans="2:9" ht="11.45" customHeight="1">
      <c r="B23" s="235" t="s">
        <v>119</v>
      </c>
      <c r="C23" s="236"/>
      <c r="D23" s="237"/>
      <c r="E23" s="240" t="s">
        <v>120</v>
      </c>
      <c r="F23" s="241"/>
      <c r="G23" s="240" t="s">
        <v>71</v>
      </c>
      <c r="H23" s="242"/>
      <c r="I23" s="241"/>
    </row>
    <row r="24" spans="2:9" ht="11.45" customHeight="1">
      <c r="B24" s="251" t="s">
        <v>337</v>
      </c>
      <c r="C24" s="252"/>
      <c r="D24" s="252"/>
      <c r="E24" s="252"/>
      <c r="F24" s="252"/>
      <c r="G24" s="252"/>
      <c r="H24" s="252"/>
      <c r="I24" s="253"/>
    </row>
    <row r="25" spans="2:9" ht="11.45" customHeight="1">
      <c r="B25" s="229" t="s">
        <v>338</v>
      </c>
      <c r="C25" s="230"/>
      <c r="D25" s="231"/>
      <c r="E25" s="232" t="s">
        <v>339</v>
      </c>
      <c r="F25" s="233"/>
      <c r="G25" s="232" t="s">
        <v>71</v>
      </c>
      <c r="H25" s="234"/>
      <c r="I25" s="233"/>
    </row>
    <row r="26" spans="2:9" ht="11.45" customHeight="1">
      <c r="B26" s="251" t="s">
        <v>93</v>
      </c>
      <c r="C26" s="252"/>
      <c r="D26" s="252"/>
      <c r="E26" s="252"/>
      <c r="F26" s="252"/>
      <c r="G26" s="252"/>
      <c r="H26" s="252"/>
      <c r="I26" s="253"/>
    </row>
    <row r="27" spans="2:9" ht="11.45" customHeight="1">
      <c r="B27" s="229" t="s">
        <v>286</v>
      </c>
      <c r="C27" s="230"/>
      <c r="D27" s="231"/>
      <c r="E27" s="232" t="s">
        <v>287</v>
      </c>
      <c r="F27" s="233"/>
      <c r="G27" s="232" t="s">
        <v>71</v>
      </c>
      <c r="H27" s="234"/>
      <c r="I27" s="233"/>
    </row>
    <row r="28" spans="2:9" ht="11.45" customHeight="1">
      <c r="B28" s="229" t="s">
        <v>266</v>
      </c>
      <c r="C28" s="230"/>
      <c r="D28" s="231"/>
      <c r="E28" s="232" t="s">
        <v>267</v>
      </c>
      <c r="F28" s="233"/>
      <c r="G28" s="232" t="s">
        <v>71</v>
      </c>
      <c r="H28" s="234"/>
      <c r="I28" s="233"/>
    </row>
    <row r="29" spans="2:9" ht="11.45" customHeight="1">
      <c r="B29" s="229" t="s">
        <v>259</v>
      </c>
      <c r="C29" s="230"/>
      <c r="D29" s="231"/>
      <c r="E29" s="232" t="s">
        <v>260</v>
      </c>
      <c r="F29" s="233"/>
      <c r="G29" s="232" t="s">
        <v>71</v>
      </c>
      <c r="H29" s="234"/>
      <c r="I29" s="233"/>
    </row>
    <row r="30" spans="2:9" ht="11.45" customHeight="1">
      <c r="B30" s="229" t="s">
        <v>236</v>
      </c>
      <c r="C30" s="230"/>
      <c r="D30" s="231"/>
      <c r="E30" s="232" t="s">
        <v>237</v>
      </c>
      <c r="F30" s="233"/>
      <c r="G30" s="232">
        <v>1</v>
      </c>
      <c r="H30" s="234"/>
      <c r="I30" s="233"/>
    </row>
    <row r="31" spans="2:9" ht="11.45" customHeight="1">
      <c r="B31" s="243" t="s">
        <v>198</v>
      </c>
      <c r="C31" s="230"/>
      <c r="D31" s="244"/>
      <c r="E31" s="245" t="s">
        <v>199</v>
      </c>
      <c r="F31" s="246"/>
      <c r="G31" s="245" t="s">
        <v>71</v>
      </c>
      <c r="H31" s="234"/>
      <c r="I31" s="246"/>
    </row>
    <row r="32" spans="2:9" ht="11.45" customHeight="1">
      <c r="B32" s="243" t="s">
        <v>174</v>
      </c>
      <c r="C32" s="230"/>
      <c r="D32" s="244"/>
      <c r="E32" s="245" t="s">
        <v>173</v>
      </c>
      <c r="F32" s="246"/>
      <c r="G32" s="245">
        <v>0.5</v>
      </c>
      <c r="H32" s="234"/>
      <c r="I32" s="246"/>
    </row>
    <row r="33" spans="2:9" ht="11.45" customHeight="1">
      <c r="B33" s="235" t="s">
        <v>179</v>
      </c>
      <c r="C33" s="236"/>
      <c r="D33" s="237"/>
      <c r="E33" s="247" t="s">
        <v>180</v>
      </c>
      <c r="F33" s="247"/>
      <c r="G33" s="240" t="s">
        <v>71</v>
      </c>
      <c r="H33" s="242"/>
      <c r="I33" s="241"/>
    </row>
    <row r="34" spans="2:9" ht="11.45" customHeight="1">
      <c r="B34" s="235" t="s">
        <v>107</v>
      </c>
      <c r="C34" s="236"/>
      <c r="D34" s="237"/>
      <c r="E34" s="240" t="s">
        <v>106</v>
      </c>
      <c r="F34" s="241"/>
      <c r="G34" s="240" t="s">
        <v>71</v>
      </c>
      <c r="H34" s="242"/>
      <c r="I34" s="241"/>
    </row>
    <row r="35" spans="2:9" ht="11.45" customHeight="1">
      <c r="B35" s="235" t="s">
        <v>305</v>
      </c>
      <c r="C35" s="236"/>
      <c r="D35" s="237"/>
      <c r="E35" s="240" t="s">
        <v>308</v>
      </c>
      <c r="F35" s="241"/>
      <c r="G35" s="240" t="s">
        <v>71</v>
      </c>
      <c r="H35" s="242"/>
      <c r="I35" s="241"/>
    </row>
    <row r="36" spans="2:9" ht="11.45" customHeight="1">
      <c r="B36" s="235" t="s">
        <v>307</v>
      </c>
      <c r="C36" s="236"/>
      <c r="D36" s="237"/>
      <c r="E36" s="240" t="s">
        <v>309</v>
      </c>
      <c r="F36" s="241"/>
      <c r="G36" s="240" t="s">
        <v>71</v>
      </c>
      <c r="H36" s="242"/>
      <c r="I36" s="241"/>
    </row>
    <row r="37" spans="2:9" ht="11.45" customHeight="1">
      <c r="B37" s="235" t="s">
        <v>306</v>
      </c>
      <c r="C37" s="236"/>
      <c r="D37" s="237"/>
      <c r="E37" s="240" t="s">
        <v>310</v>
      </c>
      <c r="F37" s="241"/>
      <c r="G37" s="240" t="s">
        <v>71</v>
      </c>
      <c r="H37" s="242"/>
      <c r="I37" s="241"/>
    </row>
    <row r="38" spans="2:9" ht="11.45" customHeight="1">
      <c r="B38" s="235" t="s">
        <v>315</v>
      </c>
      <c r="C38" s="236"/>
      <c r="D38" s="237"/>
      <c r="E38" s="240" t="s">
        <v>314</v>
      </c>
      <c r="F38" s="241"/>
      <c r="G38" s="240"/>
      <c r="H38" s="242"/>
      <c r="I38" s="241"/>
    </row>
  </sheetData>
  <mergeCells count="75">
    <mergeCell ref="E25:F25"/>
    <mergeCell ref="G25:I25"/>
    <mergeCell ref="B37:D37"/>
    <mergeCell ref="E37:F37"/>
    <mergeCell ref="G37:I37"/>
    <mergeCell ref="B35:D35"/>
    <mergeCell ref="E35:F35"/>
    <mergeCell ref="G35:I35"/>
    <mergeCell ref="B36:D36"/>
    <mergeCell ref="E36:F36"/>
    <mergeCell ref="G36:I36"/>
    <mergeCell ref="B30:D30"/>
    <mergeCell ref="B1:D2"/>
    <mergeCell ref="G17:I17"/>
    <mergeCell ref="E17:F17"/>
    <mergeCell ref="B17:D17"/>
    <mergeCell ref="B14:D14"/>
    <mergeCell ref="E14:F14"/>
    <mergeCell ref="B15:I15"/>
    <mergeCell ref="B13:I13"/>
    <mergeCell ref="G14:I14"/>
    <mergeCell ref="B4:I4"/>
    <mergeCell ref="C12:F12"/>
    <mergeCell ref="B9:I9"/>
    <mergeCell ref="C11:F11"/>
    <mergeCell ref="B6:I6"/>
    <mergeCell ref="C8:F8"/>
    <mergeCell ref="G32:I32"/>
    <mergeCell ref="G31:I31"/>
    <mergeCell ref="E30:F30"/>
    <mergeCell ref="G30:I30"/>
    <mergeCell ref="B18:I18"/>
    <mergeCell ref="B21:D21"/>
    <mergeCell ref="E21:F21"/>
    <mergeCell ref="G21:I21"/>
    <mergeCell ref="B20:D20"/>
    <mergeCell ref="E20:F20"/>
    <mergeCell ref="G20:I20"/>
    <mergeCell ref="E22:F22"/>
    <mergeCell ref="G22:I22"/>
    <mergeCell ref="B26:I26"/>
    <mergeCell ref="G23:I23"/>
    <mergeCell ref="B23:D23"/>
    <mergeCell ref="B38:D38"/>
    <mergeCell ref="E38:F38"/>
    <mergeCell ref="G38:I38"/>
    <mergeCell ref="E29:F29"/>
    <mergeCell ref="G29:I29"/>
    <mergeCell ref="B29:D29"/>
    <mergeCell ref="B34:D34"/>
    <mergeCell ref="E34:F34"/>
    <mergeCell ref="G34:I34"/>
    <mergeCell ref="B31:D31"/>
    <mergeCell ref="E31:F31"/>
    <mergeCell ref="G33:I33"/>
    <mergeCell ref="B33:D33"/>
    <mergeCell ref="E33:F33"/>
    <mergeCell ref="B32:D32"/>
    <mergeCell ref="E32:F32"/>
    <mergeCell ref="B28:D28"/>
    <mergeCell ref="E28:F28"/>
    <mergeCell ref="G28:I28"/>
    <mergeCell ref="B22:D22"/>
    <mergeCell ref="B16:D16"/>
    <mergeCell ref="E16:F16"/>
    <mergeCell ref="G16:I16"/>
    <mergeCell ref="B27:D27"/>
    <mergeCell ref="E27:F27"/>
    <mergeCell ref="G27:I27"/>
    <mergeCell ref="B19:D19"/>
    <mergeCell ref="E19:F19"/>
    <mergeCell ref="G19:I19"/>
    <mergeCell ref="E23:F23"/>
    <mergeCell ref="B24:I24"/>
    <mergeCell ref="B25:D25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G4" sqref="G4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78" t="s">
        <v>0</v>
      </c>
      <c r="C1" s="278"/>
      <c r="D1" s="5"/>
      <c r="E1" s="5"/>
      <c r="F1" s="5"/>
    </row>
    <row r="2" spans="1:6" ht="27.95" customHeight="1">
      <c r="A2" s="4"/>
      <c r="B2" s="279" t="s">
        <v>318</v>
      </c>
      <c r="C2" s="279"/>
      <c r="D2" s="279"/>
      <c r="E2" s="279"/>
      <c r="F2" s="279"/>
    </row>
    <row r="3" spans="1:6" ht="42.75" customHeight="1">
      <c r="B3" s="269" t="s">
        <v>45</v>
      </c>
      <c r="C3" s="270"/>
      <c r="D3" s="270"/>
      <c r="E3" s="270"/>
      <c r="F3" s="270"/>
    </row>
    <row r="4" spans="1:6" ht="31.5" customHeight="1">
      <c r="B4" s="2" t="s">
        <v>46</v>
      </c>
      <c r="C4" s="3" t="s">
        <v>47</v>
      </c>
      <c r="D4" s="3" t="s">
        <v>20</v>
      </c>
      <c r="E4" s="3" t="s">
        <v>48</v>
      </c>
      <c r="F4" s="3" t="s">
        <v>49</v>
      </c>
    </row>
    <row r="5" spans="1:6" ht="20.100000000000001" customHeight="1">
      <c r="B5" s="11" t="s">
        <v>74</v>
      </c>
      <c r="C5" s="13" t="s">
        <v>55</v>
      </c>
      <c r="D5" s="13" t="s">
        <v>51</v>
      </c>
      <c r="E5" s="14">
        <v>964981</v>
      </c>
      <c r="F5" s="13" t="s">
        <v>52</v>
      </c>
    </row>
    <row r="6" spans="1:6" ht="20.100000000000001" customHeight="1">
      <c r="B6" s="11" t="s">
        <v>73</v>
      </c>
      <c r="C6" s="12" t="s">
        <v>50</v>
      </c>
      <c r="D6" s="15" t="s">
        <v>54</v>
      </c>
      <c r="E6" s="14">
        <v>1001095</v>
      </c>
      <c r="F6" s="16" t="s">
        <v>53</v>
      </c>
    </row>
    <row r="7" spans="1:6" ht="20.100000000000001" customHeight="1">
      <c r="B7" s="11" t="s">
        <v>73</v>
      </c>
      <c r="C7" s="12" t="s">
        <v>55</v>
      </c>
      <c r="D7" s="15" t="s">
        <v>56</v>
      </c>
      <c r="E7" s="14" t="s">
        <v>53</v>
      </c>
      <c r="F7" s="16" t="s">
        <v>53</v>
      </c>
    </row>
    <row r="8" spans="1:6" ht="20.100000000000001" customHeight="1">
      <c r="B8" s="11" t="s">
        <v>77</v>
      </c>
      <c r="C8" s="17" t="s">
        <v>57</v>
      </c>
      <c r="D8" s="15" t="s">
        <v>58</v>
      </c>
      <c r="E8" s="14" t="s">
        <v>53</v>
      </c>
      <c r="F8" s="16" t="s">
        <v>53</v>
      </c>
    </row>
    <row r="9" spans="1:6" ht="20.100000000000001" customHeight="1">
      <c r="B9" s="11" t="s">
        <v>73</v>
      </c>
      <c r="C9" s="17" t="s">
        <v>57</v>
      </c>
      <c r="D9" s="15" t="s">
        <v>59</v>
      </c>
      <c r="E9" s="14" t="s">
        <v>53</v>
      </c>
      <c r="F9" s="16" t="s">
        <v>53</v>
      </c>
    </row>
    <row r="10" spans="1:6" ht="20.100000000000001" customHeight="1">
      <c r="B10" s="11" t="s">
        <v>76</v>
      </c>
      <c r="C10" s="12" t="s">
        <v>50</v>
      </c>
      <c r="D10" s="15" t="s">
        <v>79</v>
      </c>
      <c r="E10" s="14" t="s">
        <v>53</v>
      </c>
      <c r="F10" s="16" t="s">
        <v>53</v>
      </c>
    </row>
    <row r="11" spans="1:6" ht="20.100000000000001" customHeight="1">
      <c r="B11" s="97" t="s">
        <v>76</v>
      </c>
      <c r="C11" s="98" t="s">
        <v>55</v>
      </c>
      <c r="D11" s="99" t="s">
        <v>114</v>
      </c>
      <c r="E11" s="103">
        <v>515493</v>
      </c>
      <c r="F11" s="16" t="s">
        <v>53</v>
      </c>
    </row>
    <row r="12" spans="1:6" ht="20.100000000000001" customHeight="1">
      <c r="B12" s="97" t="s">
        <v>75</v>
      </c>
      <c r="C12" s="98" t="s">
        <v>50</v>
      </c>
      <c r="D12" s="99" t="s">
        <v>80</v>
      </c>
      <c r="E12" s="103">
        <v>951110</v>
      </c>
      <c r="F12" s="16" t="s">
        <v>53</v>
      </c>
    </row>
    <row r="13" spans="1:6" ht="20.100000000000001" customHeight="1">
      <c r="B13" s="97" t="s">
        <v>75</v>
      </c>
      <c r="C13" s="98" t="s">
        <v>55</v>
      </c>
      <c r="D13" s="99" t="s">
        <v>78</v>
      </c>
      <c r="E13" s="100">
        <v>965050</v>
      </c>
      <c r="F13" s="16" t="s">
        <v>53</v>
      </c>
    </row>
    <row r="14" spans="1:6" ht="20.100000000000001" customHeight="1">
      <c r="B14" s="11" t="s">
        <v>76</v>
      </c>
      <c r="C14" s="17" t="s">
        <v>57</v>
      </c>
      <c r="D14" s="15" t="s">
        <v>115</v>
      </c>
      <c r="E14" s="14" t="s">
        <v>53</v>
      </c>
      <c r="F14" s="16" t="s">
        <v>53</v>
      </c>
    </row>
    <row r="15" spans="1:6" ht="20.100000000000001" customHeight="1">
      <c r="B15" s="11" t="s">
        <v>75</v>
      </c>
      <c r="C15" s="17" t="s">
        <v>57</v>
      </c>
      <c r="D15" s="15" t="s">
        <v>116</v>
      </c>
      <c r="E15" s="14">
        <v>978181.82</v>
      </c>
      <c r="F15" s="16" t="s">
        <v>53</v>
      </c>
    </row>
    <row r="16" spans="1:6" ht="20.100000000000001" customHeight="1">
      <c r="B16" s="11" t="s">
        <v>121</v>
      </c>
      <c r="C16" s="17" t="s">
        <v>50</v>
      </c>
      <c r="D16" s="15" t="s">
        <v>123</v>
      </c>
      <c r="E16" s="14" t="s">
        <v>53</v>
      </c>
      <c r="F16" s="16" t="s">
        <v>53</v>
      </c>
    </row>
    <row r="17" spans="2:6" ht="20.100000000000001" customHeight="1">
      <c r="B17" s="11" t="s">
        <v>122</v>
      </c>
      <c r="C17" s="17" t="s">
        <v>55</v>
      </c>
      <c r="D17" s="15" t="s">
        <v>124</v>
      </c>
      <c r="E17" s="14" t="s">
        <v>53</v>
      </c>
      <c r="F17" s="16" t="s">
        <v>53</v>
      </c>
    </row>
    <row r="18" spans="2:6" ht="20.100000000000001" customHeight="1">
      <c r="B18" s="11" t="s">
        <v>121</v>
      </c>
      <c r="C18" s="17" t="s">
        <v>55</v>
      </c>
      <c r="D18" s="15" t="s">
        <v>125</v>
      </c>
      <c r="E18" s="14" t="s">
        <v>53</v>
      </c>
      <c r="F18" s="16" t="s">
        <v>53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2026-07-30T10:52:06Z</cp:lastPrinted>
  <dcterms:created xsi:type="dcterms:W3CDTF">2024-09-12T06:50:39Z</dcterms:created>
  <dcterms:modified xsi:type="dcterms:W3CDTF">2026-07-30T10:58:25Z</dcterms:modified>
</cp:coreProperties>
</file>